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checkCompatibility="1"/>
  <mc:AlternateContent xmlns:mc="http://schemas.openxmlformats.org/markup-compatibility/2006">
    <mc:Choice Requires="x15">
      <x15ac:absPath xmlns:x15ac="http://schemas.microsoft.com/office/spreadsheetml/2010/11/ac" url="D:\MUNICIPIOS\POTABILIZADORAS\POZA RICA\SEGUNDA ETAPA\EXCEL\"/>
    </mc:Choice>
  </mc:AlternateContent>
  <xr:revisionPtr revIDLastSave="0" documentId="13_ncr:1_{F4DC6C69-D325-4BD1-9A44-60F198EAD4BC}" xr6:coauthVersionLast="47" xr6:coauthVersionMax="47" xr10:uidLastSave="{00000000-0000-0000-0000-000000000000}"/>
  <bookViews>
    <workbookView xWindow="-108" yWindow="-108" windowWidth="23256" windowHeight="12456" xr2:uid="{00000000-000D-0000-FFFF-FFFF00000000}"/>
  </bookViews>
  <sheets>
    <sheet name="CAT" sheetId="53" r:id="rId1"/>
  </sheets>
  <externalReferences>
    <externalReference r:id="rId2"/>
  </externalReferences>
  <definedNames>
    <definedName name="___IV99895">#REF!</definedName>
    <definedName name="__1_070___D0Su">#REF!,#REF!,#REF!</definedName>
    <definedName name="__IV99895">#REF!</definedName>
    <definedName name="_1_070___D0Su">#REF!,#REF!,#REF!</definedName>
    <definedName name="_1_7____D_Su" localSheetId="0">#REF!,#REF!,#REF!</definedName>
    <definedName name="_1_7____D_Su">#REF!,#REF!,#REF!</definedName>
    <definedName name="_11_7____D_Su">#REF!,#REF!,#REF!</definedName>
    <definedName name="_14_7____D_Su">#REF!,#REF!,#REF!</definedName>
    <definedName name="_2_7____D_Su" localSheetId="0">#REF!,#REF!,#REF!</definedName>
    <definedName name="_2_7____D_Su">#REF!,#REF!,#REF!</definedName>
    <definedName name="_3_070___D0Su" localSheetId="0">#REF!,#REF!,#REF!</definedName>
    <definedName name="_3_070___D0Su">#REF!,#REF!,#REF!</definedName>
    <definedName name="_7_070___D0Su">#REF!,#REF!,#REF!</definedName>
    <definedName name="_xlnm._FilterDatabase" localSheetId="0" hidden="1">CAT!#REF!</definedName>
    <definedName name="_IV99895">#REF!</definedName>
    <definedName name="_se">#REF!,#REF!,#REF!</definedName>
    <definedName name="acarreos">#REF!</definedName>
    <definedName name="acarreos2">#REF!</definedName>
    <definedName name="_xlnm.Print_Area" localSheetId="0">CAT!$A$1:$G$95</definedName>
    <definedName name="caja">#REF!</definedName>
    <definedName name="CATAL">'[1]PROG-23-MARZ'!$A$19:$AA$409</definedName>
    <definedName name="celda">#REF!</definedName>
    <definedName name="CUAL" localSheetId="0">#REF!,#REF!,#REF!</definedName>
    <definedName name="CUAL">#REF!,#REF!,#REF!</definedName>
    <definedName name="D">#REF!</definedName>
    <definedName name="DDD" localSheetId="0">#REF!,#REF!,#REF!</definedName>
    <definedName name="DDD">#REF!,#REF!,#REF!</definedName>
    <definedName name="DEY">#REF!</definedName>
    <definedName name="E">#REF!,#REF!,#REF!</definedName>
    <definedName name="GENERA" localSheetId="0">#REF!,#REF!,#REF!</definedName>
    <definedName name="GENERA">#REF!,#REF!,#REF!</definedName>
    <definedName name="huhe5jwsxj">#REF!</definedName>
    <definedName name="linea">#REF!</definedName>
    <definedName name="NUEVO" localSheetId="0">#REF!,#REF!,#REF!</definedName>
    <definedName name="NUEVO">#REF!,#REF!,#REF!</definedName>
    <definedName name="obra">#REF!</definedName>
    <definedName name="obra1">#REF!</definedName>
    <definedName name="obra2">#REF!</definedName>
    <definedName name="Print_Area" localSheetId="0">CAT!$A$1:$G$31</definedName>
    <definedName name="Print_Titles" localSheetId="0">CAT!$1:$11</definedName>
    <definedName name="PZA.">#REF!</definedName>
    <definedName name="RED">#REF!</definedName>
    <definedName name="S">#REF!</definedName>
    <definedName name="sfsfge">#REF!</definedName>
    <definedName name="ssss">#REF!,#REF!,#REF!</definedName>
    <definedName name="SUMAS">#REF!,#REF!,#REF!</definedName>
    <definedName name="Sumas_SECAS" localSheetId="0">#REF!,#REF!,#REF!</definedName>
    <definedName name="Sumas_SECAS">#REF!,#REF!,#REF!</definedName>
    <definedName name="suministros">#REF!</definedName>
    <definedName name="suministros1">#REF!</definedName>
    <definedName name="suministros2">#REF!</definedName>
    <definedName name="tanque">#REF!</definedName>
    <definedName name="_xlnm.Print_Titles" localSheetId="0">CAT!$1:$11</definedName>
    <definedName name="total">#REF!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60" i="53" l="1"/>
  <c r="J59" i="53"/>
  <c r="I59" i="53"/>
  <c r="J57" i="53"/>
  <c r="I57" i="53"/>
  <c r="I49" i="53"/>
  <c r="J49" i="53" s="1"/>
  <c r="K49" i="53" s="1"/>
  <c r="H49" i="53"/>
  <c r="I32" i="53"/>
  <c r="J32" i="53" s="1"/>
  <c r="I30" i="53"/>
  <c r="J30" i="53" s="1"/>
  <c r="K30" i="53" s="1"/>
  <c r="I28" i="53"/>
  <c r="J28" i="53" s="1"/>
  <c r="K28" i="53" s="1"/>
  <c r="K26" i="53"/>
  <c r="J26" i="53"/>
  <c r="I26" i="53"/>
  <c r="J24" i="53"/>
  <c r="I24" i="53"/>
  <c r="K24" i="53" s="1"/>
  <c r="I20" i="53"/>
  <c r="J20" i="53" s="1"/>
  <c r="K32" i="53" l="1"/>
  <c r="H34" i="53" l="1"/>
  <c r="I34" i="53" s="1"/>
</calcChain>
</file>

<file path=xl/sharedStrings.xml><?xml version="1.0" encoding="utf-8"?>
<sst xmlns="http://schemas.openxmlformats.org/spreadsheetml/2006/main" count="158" uniqueCount="121">
  <si>
    <t>CLAVE</t>
  </si>
  <si>
    <t>LOCALIDAD:</t>
  </si>
  <si>
    <t>MUNICIPIO:</t>
  </si>
  <si>
    <t>PARTIDA:</t>
  </si>
  <si>
    <t xml:space="preserve">OBRA: </t>
  </si>
  <si>
    <t>PZA</t>
  </si>
  <si>
    <t>POZA RICA DE HIDALGO</t>
  </si>
  <si>
    <t>POZA RICA DE HIDALGO, VERACRUZ</t>
  </si>
  <si>
    <t>CONCEPTO</t>
  </si>
  <si>
    <t>UNIDAD</t>
  </si>
  <si>
    <t>CANTIDAD</t>
  </si>
  <si>
    <t>PRECIO UNITARIO                  (CON LETRA)</t>
  </si>
  <si>
    <t>PRECIO UNITARIO</t>
  </si>
  <si>
    <t>IMPORTE</t>
  </si>
  <si>
    <t>$</t>
  </si>
  <si>
    <t>GOBIERNO DEL ESTADO DE VERACRUZ DE IGNACIO DE LA LLAVE</t>
  </si>
  <si>
    <t>COMISIÓN DEL AGUA DEL ESTADO DE VERACRUZ</t>
  </si>
  <si>
    <t>DEPARTAMENTO DE ESTUDIOS Y PROYECTOS</t>
  </si>
  <si>
    <t>EQUIPAMIENTO</t>
  </si>
  <si>
    <t>SEDIMENTADORES</t>
  </si>
  <si>
    <t>FILTROS</t>
  </si>
  <si>
    <t>ESP-01</t>
  </si>
  <si>
    <t>DESHIDRATACION DE LODOS</t>
  </si>
  <si>
    <t>SUMINISTRO DE BOMBA DOSIFICADORA DE POLÍMERO AL DESHIDRATADOR DE LODOS DE CAVIDAD PROGRESIVA MODELO G30-1 O SIMILAR, DE 2.2 KW DE POTENCIA, FLUJO 5 M3/H.  INCLUYE FLETE HASTA EL SITIO DE LA OBRA, RECIBO, MANIOBRAS DE DESCARGA, ALMACENAJE Y TODO LO NECESARIO PARA SU CORRECTA EJECUCIÓN.</t>
  </si>
  <si>
    <t>SUMINISTRO DE MESA AUTOMÁTICA PREPARADORA DE POLÍMERO MODELO KTYTH-4000 DE LA MARCA KINTEP O SIMILIAR, FLUJO DE ALIMENTACIÓN 4000 L/H, MOTOR DEL MEZCLADOR 3 PZAS DE 0.37 KW, INTERRUPTOR DE NIVEL Y GABINETE DE CONTROL DE ACERO AL CARBÓN. INCLUYE FLETE HASTA EL SITIO DE LA OBRA, RECIBO, MANIOBRAS DE DESCARGA, ALMACENAJE Y TODO LO NECESARIO PARA SU CORRECTA EJECUCIÓN.</t>
  </si>
  <si>
    <t>SUMINISTRO DE TABLERO DE FUERZA Y CONTROL PARA EL SISTEMA DE DESHIDRATACIÓN DE LODOS DE LA MARCA RITTAL O SIMILAR, COMPUESTO POR UN GABINETE DE CONTROL PARA LOS EQUIPOS DE DESHIDRATACIÓN, LA MESA AUTOMÁTICA PREPARADORA DE POLÍMERO, LAS BOMBAS DE LODOS, LAS BOMBAS DOSIFICADORAS DE LODOS Y LA BOMBA DE LÍNEA DE AGUA. CONTIENE UN PLC S7-1200 - MODELO 1214C MARCA SIEMENS O SIMILAR, ENTRADAS Y SALIDAS DIGITALES Y ANALOGAS, TOUCH SCREEN DE 7”, VARIADOR DE FRECUENCIA PARA 13 MOTORES, PROGRAMACIÓN AUTOMATICA Y MANUAL. INCLUYE: INTERRUPTOR PRINCIPAL, GUARDAMOTOR, CABLEADO, PARO DE EMERGENCIA, VENTILADOR, ALARMA AUDIBLE, FLETE HASTA EL SITIO DE LA OBRA, RECIBO, MANIOBRAS DE DESCARGA, ALMACENAJE Y TODO LO NECESARIO PARA SU CORRECTA EJECUCIÓN.</t>
  </si>
  <si>
    <t xml:space="preserve">INSTALACIÓN Y PRUEBAS DEL SISTEMA DE DESHIDRATACIÓN DE LODOS, COMPUESTO POR LOS EQUIPOS DE DESHIDRATADOR DE LODOS TIPO TORNILLO MULTIDISCOS, LAS BOMBAS DE ALIMENTACIÓN DE LODOS AL DESHIDRATADOR DE LODOS DE CAVIDAD PROGRESIVA, LAS BOMBAS DOSIFICADORA DE POLÍMERO AL DESHIDRATADOR DE LODOS DE CAVIDAD PROGRESIVA, LA BOMBA PARA LA LÍNEA DE AGUA, LA MESA AUTOMÁTICA PREPARADORA DE POLÍMERO Y EL TABLERO DE FUERZA Y CONTROL PARA EL SISTEMA DE DESHIDRATACIÓN DE LODOS. INCLUYE, MATERIALES, EQUIPO Y PERSONAL CALIFICADO PARA SU INSTALACIÓN, MANO DE OBRA, EQUIPO DE SEGURIDAD, CONSUMIBLES, ACARREOS,  PRUEBAS DE TODO EL SISTEMA, CAPACITACIÓN DE PERSONAL, MANUALES DE OPERACIÓN, PUESTA EN OPERACIÓN Y TODO LO NECESARIO PARA GARANTIZAR LA SEGURIDAD Y CORRECTO FUNCIONAMIENTO DEL SISTEMA. </t>
  </si>
  <si>
    <t>DES-01</t>
  </si>
  <si>
    <t>DES-02</t>
  </si>
  <si>
    <t>DES-04</t>
  </si>
  <si>
    <t>DES-03</t>
  </si>
  <si>
    <t>DES-05</t>
  </si>
  <si>
    <t>DES-06</t>
  </si>
  <si>
    <t>DES-07</t>
  </si>
  <si>
    <t>6001 05</t>
  </si>
  <si>
    <t>SUM. Y COL. DE TINACO DE POLIETILENO DE 2500 L.</t>
  </si>
  <si>
    <t>SUMINISTRO, INSTALACION Y PRUEBAS DE EQUIPO HIDRONEUMATICO MARCA HYDROFRESH 60 CL PEDROLLO O SIMILAR DE 1 HP DE CAPACIDAD 220 VOLTS Y 60 HZ, CON TANQUE DE ALMACENAMIENTO DE 70 LITROS Y DIAMETRO DE DESCARGA DE 1", PARA INYECCION DE AGUA A EQUIPO DE PREPARACION DE POLIMERO ANIONICO Y CATIONICO, LAVADO DE TORNILLO MULTIDISCO, Y BAÑOS, INCLUYE VALVULAS DE CONTROL, PIEZAS ESPECIALES, Y ACCESORIOS PARA SU CORRECTO FUNCIONAMIENTO</t>
  </si>
  <si>
    <t>CONAGUA</t>
  </si>
  <si>
    <t>LAVADO DE FILTRO CON AIRE</t>
  </si>
  <si>
    <t>SOP-01</t>
  </si>
  <si>
    <t>SOP-03</t>
  </si>
  <si>
    <t>SUMINISTRO DE SOPLADOR DE AIRE DE LA MARCA SUTORBILT MODELO 7 MR O SIMILAR, CON PRESIÓN DE AIRE DE 6.0 PSIG, MOTOR DE 40 HP, INCLUYENDO : BASE ESTRUCTURAL CON RIELES TENSORES MOTOR- SOPLADOR, FILTRO SILENCIADOR DE ADMISION,  SILENCIADOR EN SUCCION, SILENCIADOR EN LA DESCARGA, SISTEMA DE ACOPLAMIENTO MOTOR- SOPLADOR POR POLEAS Y BANDAS, GUARDABANDAS, MANOMETRO CON GLICERINA,  JUEGO DE TACONES ANTIVIBRATORIOS PARA LA BASE, VALVULA DE SEGURIDAD, VALVULA CHECK - SOPLADOR, VARIADOR DE VELOCIDAD DE 40 HP CON PANEL OPERADOR Y PARO DE EMERGENCIA (SISTEMA DE UNO EN OPERACION Y UNO DE RESERVA), INCLUYE FLETE HASTA EL SITIO DE LA OBRA, RECIBO, MANIOBRAS DE DESCARGA, ALMACENAJE Y TODO LO NECESARIO PARA SU CORRECTA EJECUCIÓN.</t>
  </si>
  <si>
    <t>EQUIPO Y MATERIAL DE LABORATORIO</t>
  </si>
  <si>
    <t>SUMINISTRO DE BALANZA GRANATARIA MANUAL DE 3 BRAZOS MARCA OHAUS MODELO VE-2610 O SIMILAR. CAPACIDAD: HASTA 610 G (2610 G CON PESAS).</t>
  </si>
  <si>
    <t>SUMINISTRO DE TURBIDÍMETRO PORTATIL MODELO 2100Q MARCA HACH O  SIMILAR</t>
  </si>
  <si>
    <t>SUMINISTRO DE EQUIPO PARA PRUEBA DE JARRA LAB STIRRER (PIPPS&amp;BIRD) No. 2631710 MARCA HACH O SIMILAR, PROGRAMABLE DE 6 AGITADORES PARA VASOS DE 1 LT Y 2 LTS, CON PROGRAMADOR DIGITAL DE 4 BANCOS DE MEMORIA, FUNCIONAMIENTO A TRAVES DE LOS BANCOS DE MEMORIA INDEPENDIENTES O SECUENCIAL, MEMORIAS PARA REPRODUCIBILIDAD DE LAS PRUEBAS. BOTON DE INICIO, ALARMA AUDIBLE QUE SE PUEDA PROGRAMAR RANGO DE 1 A 59 MINUTOS. PROGRAMADOR DE VELOCIDAD DE AGITACION RANGO DE 1 A 300 RPM EN INCREMENTOS DE 1 RPM. PROGRAMADOR DE TIEMPO RANGO DE 1 SEGUNDO A 59 MINUTOS, BASE BLANCA CON ILUMINACION, ALIMENTACION ELECTRICA 120 VAC, INCLUYE 6 VASOS DE VIDRIO DE 1 LT.</t>
  </si>
  <si>
    <t>NELLY</t>
  </si>
  <si>
    <t>LAB-01</t>
  </si>
  <si>
    <t>LAB-02</t>
  </si>
  <si>
    <t>LAB-03</t>
  </si>
  <si>
    <t>EQUIPAMIENTO PARA LAVADO DE FILTROS</t>
  </si>
  <si>
    <t>INSTALACION Y PRUEBAS DE EQUIPO DE BOMBEO PARA UN SISTEMA CON UN GASTO TOTAL DE 100.00 LPS Y UNA C.D.T = 7.00 METROS ( EN UN ARREGLO DE 1 EQUIPO DE BOMBEO EN OPERACION Y 1 DE RESERVA) PARA EL MODULO I</t>
  </si>
  <si>
    <t>ELF-01</t>
  </si>
  <si>
    <t>ELF-02</t>
  </si>
  <si>
    <t>ELF-03</t>
  </si>
  <si>
    <t>ELF-04</t>
  </si>
  <si>
    <t>ELF-06</t>
  </si>
  <si>
    <t>ELF-07</t>
  </si>
  <si>
    <t>ESP-02</t>
  </si>
  <si>
    <t>SUMINISTRO DE TABLERO DE CONTROL PARA 2 BOMBAS CON MOTOR DE 15 HP A 440 VOLTS CADA BOMBA PARA ALTERNAR SU OPERACIÓN INCLUYE: VARIADORES DE VELOCIDAD</t>
  </si>
  <si>
    <t>REHABILITACIÓN DE LA PLANTA POTABILIZADORA (SEGUNDA ETAPA)</t>
  </si>
  <si>
    <t>INDIRECTOS</t>
  </si>
  <si>
    <t>FLETE</t>
  </si>
  <si>
    <t>INSTALACIÓN</t>
  </si>
  <si>
    <t>DÓLAR</t>
  </si>
  <si>
    <t>TOLVA-01</t>
  </si>
  <si>
    <t>FABRICACION E INSTALACIÓN DE TOLVA DE LODOS PARA DESALOJO DE LODOS DESHIDRATADOS DEL TORNILLO MULTIDISCOS, ELABORADA CON PLACA DE ACERO AL CARBON DE 1" DE ESPESOR Y RECUBRIMIENTO EPOXICO, CON LAS DIMENSIONES ESPECIFICAS EN PLANO DE PROYECTO. INCLUYE VÁLVULA, ANCLAJE, TAQUETES, TORNILLOS, MATERIAL, EQUIPO, MANO DE OBRA Y TODO LO NECESARIO PARA SU CORRECTA EJECUCIÓN.</t>
  </si>
  <si>
    <t>SUMINISTRO DE DESHIDRATADOR DE LODOS TIPO TORNILLO MULTIDISCOS EN SITIO DE LA OBRA DE LA MARCA KINTEP MODELO KTDL-404 O SIMILAR, CAPACIDAD 320-640 KG/H, EQUIPADO CON 4 TORNILLOS DE 1.5 KW Y VELOCIDAD 1.93-4.9 RPM, 2 MOTORES DE MEZCLADO DE 1.5 KW Y VELOCIDAD 33 RPM, GABINETE DE CONTROL Y SISTEMA DE LIMPIEZA. INCLUYE FLETE HASTA EL SITIO DE LA OBRA, RECIBO, MANIOBRAS DE DESCARGA, ALMACENAJE Y TODO LO NECESARIO PARA SU CORRECTA EJECUCIÓN</t>
  </si>
  <si>
    <t>SUMINISTRO DE BOMBA DE ALIMENTACIÓN DE LODOS AL DESHIDRATADOR DE LODOS DE CAVIDAD PROGRESIVA MODELO G50-1 O SIMILAR, DE 5.5 KW DE POTENCIA, FLUJO 20 M3/H.  INCLUYE FLETE HASTA EL SITIO DE LA OBRA, RECIBO, MANIOBRAS DE DESCARGA, ALMACENAJE Y TODO LO NECESARIO PARA SU CORRECTA EJECUCIÓN.</t>
  </si>
  <si>
    <t>INSTALACION Y PRUEBAS DE SOPLADOR DE AIRE DE LA MARCA SUTORBILT MODELO 7 MR O SIMILAR, CON PRESIÓN DE AIRE DE 6.0 PSIG, MOTOR DE 40 HP, SUMINISTRO DE CONEXIONES AL CABEZAL DE DISTRIBUCIÓN DE AIRE DEL MODULO I. INCLUYENDO : BASE ESTRUCTURAL CON RIELES TENSORES MOTOR- SOPLADOR, FILTRO SILENCIADOR DE ADMISION,  SILENCIADOR EN SUCCION, SILENCIADOR EN LA DESCARGA, SISTEMA DE ACOPLAMIENTO MOTOR- SOPLADOR POR POLEAS Y BANDAS, GUARDABANDAS, MANOMETRO CON GLICERINA,  JUEGO DE TACONES ANTIVIBRATORIOS PARA LA BASE, VALVULA DE SEGURIDAD, VALVULA CHECK - SOPLADOR, VARIADOR DE VELOCIDAD DE 40 HP CON PANEL OPERADOR Y PARO DE EMERGENCIA (SISTEMA DE UNO EN OPERACION Y UNO DE RESERVA), PIEZAS ESPECIALES, CORTE Y SOLDADO DE TUBERIA, CONEXIONES, ADAPTACIONES ELECTRICAS, MANO DE OBRA, EQUIPO ESPECIAL, CONSUMIBLES Y TODO LO NECESARIO PARA SU CORRECTA EJECUCIÓN.</t>
  </si>
  <si>
    <t>MESA-01</t>
  </si>
  <si>
    <t>MESA-02</t>
  </si>
  <si>
    <t>DMA-01</t>
  </si>
  <si>
    <t>PG</t>
  </si>
  <si>
    <t>DESMANTENIMIENTO DEL SISTEMA DE AGITACIÓN EXISTENTE CON APROVECHAMIENTO DE MATERIAL, INCLUYE LIMPIEZA GENERAL, DESMANTELAMIENTO DE TANQUES, MOTORES, TUBERIA, ESTRUCTURAS DE SOPORTE, ETC. SE CONSIDERA EL EQUIPO ESPECIAL, ACARREOS, CONSUMIBLES, MANO DE OBRA, EQUIPO Y TODO LO NECESARIO PARA SU CORRECTA EJECUCIÓN.</t>
  </si>
  <si>
    <t>REINSTALACION EN MODULO 2  DE EQUIPOS DE BOMBEO PARA RETROLAVADO ACTUALMENTE INSTALADOS EN EL MODULO 1</t>
  </si>
  <si>
    <t>DESMONTAJE Y REINSTALACION Y PRUEBAS DE EQUIPO DE BOMBEO (ACTUALMENTE INSTALADO EN EL MODULO 1 QUE SE PASARA AL MODULO 2)PARA UN SISTEMA CON UN GASTO TOTAL DE 212.00 LPS Y UNA C.D.T = 7.00 METROS ( EN UN ARREGLO DE 1 EQUIPO DE BOMBEO EN OPERACION Y 1 DE RESERVA) PARA EL MODULO II</t>
  </si>
  <si>
    <t>DESMONTAJE Y REINSTALACION Y PRUEBAS DE TABLERO DE CONTROL  (ACTUALMENTE INSTALADO EN EL MODULO 1 QUE SE PASARA AL MODULO 2) DE TABLERO DE CONTROL PARA 2 BOMBAS CON MOTOR DE 50 HP A 440 VOLTS CADA BOMBA PARA ALTERNAR SU OPERACIÓN INCLUYE: VARIADORES DE VELOCIDAD</t>
  </si>
  <si>
    <t>SUMINISTRO DE EQUIPO DE BOMBEO PARA UN SISTEMA CON UN GASTO TOTAL DE 100.00 LPS Y UNA C.D.T = 7.00 METROS ( EN UN ARREGLO DE 1 EQUIPO DE BOMBEO EN OPERACION Y 1 DE RESERVA) PARA EL MODULO I CON BOMBAS SIMILARES A MODELO 10LHC DE UN PASO,LINEA VIT DE LA GOULDS, INCLUYE COLADOR TIPO CANASTA, CUERPO DE TAZONES, COLUMNA LUBICACION AGUA DE 8" DE Ø, CABEZAL DE DESCARGA 8x8x16.5, MOTOR VERTICAL FLECHA HUECA TOTALMENTE CERRADO VENTILACION EXTERIOR DE 15 HP A 1800 RPM A 440 VOLTS</t>
  </si>
  <si>
    <t>INSTALACION Y PRUEBAS DE  TABLERO DE CONTROL PARA 2 BOMBAS CON MOTOR DE 15 HP A 440 VOLTS CADA BOMBA PARA ALTERNAR SU OPERACIÓN INCLUYE: VARIADORES DE VELOCIDAD</t>
  </si>
  <si>
    <t>FABRICACIÓN Y SUMINISTRO DE ESPESADOR DE LODOS DE LA MARCA "LOZVILL" GT MODELO ET-01 O SIMILAR, PARA SER INSTALADO EN EL TANQUE ESPESADOR DE LODOS,  DE DIAMETRO INTERIOR 12.0 M, GRAVIMETRICO CIRCULAR DE TRACCIÓN CENTRAL POR TORNAMESA MARCA HIDRO EQUIPOS O SIMILAR  PARA SER INSTALADO EN UN TANQUE DE CONCRETO DE 12.00 MTS DE DIÁMETRO INTERIOR Y UNA ALTURA EN LA PARTE RECTA AL INTERIOR DE 4.38 MTS, INCLUYE UNIDAD DE MOVIMIENTO DE LA MARCA DBS MODELO SX-B O SIMILAR, PARA TOQUE DE OPERACIÓN DE 6,000 A 12,000  FT-LBS, PERO SE 700 LBS, ACCIONADA POR MOTOREDUCTOR DE 1/2" DE HP 220/440 VOLTS, PASILLO DE ACCESO O PUENTE, POZO CENTRAL DE ALIMENTACION,  FLECHA CENTRA DE ACERO AL CARBON, 2 BRAZOS GIRATORIOS, VERTEDOR DEL EFLUENTE, ELEMENTOS DE ANCLAJE Y TORNILLERIA, ACARREOS, FLETE, ALMACEN, ASÍ COMO TODO LO NECESARIO PARA SU CORRECTO FUNCIONAMIENTO.</t>
  </si>
  <si>
    <t>INSTALACIÓN DE ESPESADOR DE LODOS DE LA MARCA "LOZVILL" GT MODELO ET-01 O SIMILAR, PARA SER INSTALADO EN EL TANQUE ESPESADOR DE LODOS,  DE DIAMETRO INTERIOR 12.0 M, GRAVIMETRICO CIRCULAR DE TRACCIÓN CENTRAL POR TORNAMESA MARCA HIDRO EQUIPOS O SIMILAR  PARA SER INSTALADO EN UN TANQUE DE CONCRETO DE 12.00 MTS DE DIÁMETRO INTERIOR Y UNA ALTURA EN LA PARTE RECTA AL INTERIOR DE 4.38 MTS, CON UNIDAD DE MOVIMIENTO DE LA MARCA DBS MODELO SX-B O SIMILAR, PARA TOQUE DE OPERACIÓN DE 6,000 A 12,000  FT-LBS, PERO SE 700 LBS, ACCIONADA POR MOTOREDUCTOR DE 1/2" DE HP 220/440 VOLTS, PASILLO DE ACCESO O PUENTE, POZO CENTRAL DE ALIMENTACION,  FLECHA CENTRA DE ACERO AL CARBON, 2 BRAZOS GIRATORIOS, VERTEDOR DEL EFLUENTE, ELEMENTOS DE ANCLAJE Y TORNILLERIA, INCLUYE: MANO DE OBRA ESPECIALIZADA, EQUIPO ESPECIAL, CONSUMIBLES, ACARREOS, ACABADOS FINALES, ASÍ COMO TODO LO NECESARIO PARA SU CORRECTO FUNCIONAMIENTO.</t>
  </si>
  <si>
    <t>AIR-01</t>
  </si>
  <si>
    <t>EDIFICIOS</t>
  </si>
  <si>
    <t>PER-01</t>
  </si>
  <si>
    <t>ESPESADOR DE LODOS</t>
  </si>
  <si>
    <t xml:space="preserve">SUMINISTRO E INSTALACIÓN DE ACTUADOR ELÉCTRICO CON KIT DE ADAPTACIÓN PARA ACOPLAR ACTUADOR A VÁLVULA DE MARIPOSA DE 6" DE DIÁMETRO. INCLUYE CABLEADO, DUCTERÍA, TORNILLERÍA, EMPAQUES, FLETES, ACARREOS DENTRO DE LA OBRA, ALMACENAJE, MANO DE OBRA, HERRAMIENTAS, EQUIPO Y TODO LO NECESARIO PARA SU CORRECTA EJECUCIÓN. </t>
  </si>
  <si>
    <t>ACT-01</t>
  </si>
  <si>
    <t>ACT-02</t>
  </si>
  <si>
    <t xml:space="preserve">SUMINISTRO E INSTALACIÓN DE ACTUADOR ELÉCTRICO CON KIT DE ADAPTACIÓN PARA ACOPLAR ACTUADOR A VÁLVULA DE MARIPOSA DE 14" DE DIÁMETRO. INCLUYE CABLEADO, DUCTERÍA, TORNILLERÍA, EMPAQUES, FLETES, ACARREOS DENTRO DE LA OBRA, ALMACENAJE, MANO DE OBRA, HERRAMIENTAS, EQUIPO Y TODO LO NECESARIO PARA SU CORRECTA EJECUCIÓN. </t>
  </si>
  <si>
    <t>LAB-04</t>
  </si>
  <si>
    <t>POTENCIÓMETRO MARCA APREA INSTRUMENTS MODELO PH700 BENCHTOP O PRODUCTO SIMILAR, PARA MEDIR PH, INCLUYE SOLUCIONES DE CALIBRACIÓN Y DOS VASOS DE PRECIPITADO PARA SOLUCIÓN.</t>
  </si>
  <si>
    <t>2040 00</t>
  </si>
  <si>
    <t>INSTALACION DE TUBERIA DE PVC  CON COPLE</t>
  </si>
  <si>
    <t>2040 01A</t>
  </si>
  <si>
    <t>DE 25 MM DE DIAMETRO</t>
  </si>
  <si>
    <t>M.</t>
  </si>
  <si>
    <t>M</t>
  </si>
  <si>
    <t>DE 203 MM (8") DE DIÁMETRO.</t>
  </si>
  <si>
    <t>DE 254 MM (10") DE DIÁMETRO.</t>
  </si>
  <si>
    <t>8005 00</t>
  </si>
  <si>
    <t>SUMINISTRO DE TUBERIA HIDRAULICA DE PVC L.A.B. FABRICA</t>
  </si>
  <si>
    <t>8005 15A</t>
  </si>
  <si>
    <t>TUBERÍA HID. ANG RD/41 DE 1" DE DIÁMETRO.</t>
  </si>
  <si>
    <t>SUMINISTRO E INSTALACIÓN DE MINISPLIT MODELO CMF181P DE LA MARCA INVERTER MIRAGE MAGNUM19 PLATINUM O SIMILAR DE 18000 BTUS 220 V. INCLUYE: ADECUACIONES CIVILES, CABLEADO ELECTRICO, FLETE, ACARREOS, MANO DE OBRA, EQUIPOS, PIEZAS ESPECIALES, CONSUMIBLES Y TODO LO NECESARIO PARA SU CORRECTA EJECUCIÓN</t>
  </si>
  <si>
    <t>PERFORACIONES EN LATERALES DE LOS CANALES RECOLECTORES DE LOS SEDIMENTADORES, DEL MODULO I, DE UN DIÁMETRO DE 2", A CADA 25 CM DE SEPARACIÓN, A UNA ALTURA DE 25 CM DEL NIVEL DE FONDO , EL PRECIO UNITARIO INCLUYE: LA UTILIZACIÓN DEL EQUIPO DE PERFORACIÓN, INCLUYENDO LAS BROCAS PARA CONCRETO EN EL DIÁMETRO INDICADO, EL PERSONAL ESPECIALIZADO PARA SU OPERACIÓN Y MANEJO, LA UTILIZACIÓN DE ANDAMIOS PARA REALIZAR LAS PERFORACIONES EN LOS SITIOS INDICADOS SEGÚN INDICACIONES DEL PROYECTO EJECUTIVO, EL SUMINISTRO DE AGUA PARA LUBRICAR LA PERFORACIÓN, EL SUMINISTRO DE ENERGÍA ELÉCTRICA PARA EL EQUIPO, ACABADOS FINALES, LA COLOCACIÓN Y FIJACIÓN DEL EQUIPO, LAS MANIOBRAS Y TODO LO NECESARIO PARA SU CORRECTA EJECUCIÓN POR UNIDAD DE OBRA TERMINADA.</t>
  </si>
  <si>
    <t>ARRANQUE Y PUESTA EN MARCHA</t>
  </si>
  <si>
    <t>AYPM-01</t>
  </si>
  <si>
    <t>AYPM-02</t>
  </si>
  <si>
    <t>AYPM-03</t>
  </si>
  <si>
    <t>ELABORACIÓN DE MANUAL DE OPERACIÓN Y MANTENIMIENTO DE LA PLANTA POTABILIZADORA, EN VERSIÓN FISICA Y DIGITAL A LA OFICINA OPERADORA DE LAS OPERACIONES QUE SE DEBEN LLEVAR A CABO CONFORME A LAS CONDICIONES REALES ENCONTRADAS EN CAMPO. INCLUYE: DESCRIPCIÓN DE TODAS LAS UNIDADES DE PROCESO, ASÍ COMO SUS COMPONENTES O EQUIPOS, DIAGRAMAS DE FLUJO, DIAGRAMAS DE TUBERIAS, DIAGRAMAS UNIFILARES, PROGRAMA DE OPERACION Y MANTENIMIENTO DIARIO, SEMANAL Y MENSUAL, MANUAL DE LABORATORIO, MANUAL DE CCM Y PLC,  EQUIPOS INSTALADOS Y SU OPERACIÓN, INTEGRACIÓN DE LAS FICHAS TECNICAS DE LOS EQUIPOS INSTALADOS, FALLAS TECNICAS Y DE MANTENIMIENTO, ASI COMO SUS RECOMENDACIONES CONFORME LA ESPECIFICACIÓN Y LO ASENTADO EN LA CAPACITACIÓN AL PERSONAL.</t>
  </si>
  <si>
    <t>REVISIÓN Y AJUSTES AL PROCESO DE AUTOMATIZACIÓN DE VALVULAS, EQUIPOS Y BOMBEOS EN EL PLC, ADECUACIONES A LOS CCM. INCLUYE INTEGRACIÓN DE LOS EQUIPOS, VALVULAS, BOMBEOS AL PLC INSTALADO, REVISIÓN GENERAL DEL PROGRAMA, AJUSTE DE PARAMETROS, REPROGRAMACIÓN Y PRUEBAS EN ACTUADORES Y EQUIPOS.</t>
  </si>
  <si>
    <t>2160 00A</t>
  </si>
  <si>
    <t>2160 08A</t>
  </si>
  <si>
    <t>2160 09A</t>
  </si>
  <si>
    <t>DESCARGA MODULO 1</t>
  </si>
  <si>
    <t>INSTALACIÓN DE VÁLVULAS DE MARIPOSA...</t>
  </si>
  <si>
    <t>CAPACITACIÓN TEÓRICO-PRÁCTICO DE LA OPERACIÓN DEL SISTEMA DE LA PLANTA POTABILIZADORA DE POZA RICA, CON DURACIÓN DE 160 HORAS PARA PERSONAL DESIGNADO POR EL ORGANISMO OPERADOR, RELATIVO AL PROCESO DE AUTOMATIZACIÓN, LOS ANÁLISIS FÍSICOS DE LABORATORIO, LA OPERACIÓN Y EL MANTENIMIENTO DE LOS TANQUES, OPERACIÓN DE LOS EQUIPOS INSTALADOS, BOMBEOS, OPERATIVIDAD FUNCIONAL E HIDRÁULICA. INCLUYE: INICIO DE OPERACIONES, ETAPA DE ESTABILIZACIÓN, OPERACIÓN EN CONDICIONES NORMALES Y EXTRAORDINARIAS, PARÁMETROS DE OPERACIÓN DE LA PLANTA Y LABORATORIO, RUTINAS DE ANÁLISIS Y MUESTREO, EVALUACIÓN DE RESULTADOS Y FORMATOS DE CONTROL DE PROCESO Y LABORATORIO, OPERACIÓN DEL SISTEMA DE AUTOMATIZACIÓN Y POR ÚLTIMO SOLUCIÓN A PROBLEMAS DE CALIDAD DEL AGUA, PROCESO Y EQUIPAMIENTO, ASÍ COMO ASPECTOS DE SEGURIDAD PARA PROTEGER EQUIPO, INSTALACIONES Y PERSONAL.</t>
  </si>
  <si>
    <t xml:space="preserve">SUMINISTRO E INSTALACIÓN DE MESA DE TRABAJO CON CUBIERTA LISA CON DIMENSIONES GENERALES: 48"x30" Y 900 MM DE ALTURA, REFUERZOS Y ENTREPAÑO INFERIOR FABRICADOS CON LÁMINA DE ACERO INOXIDABLE S44100 CALIBRE 16, MONTADA SOBRE UNA ESTRUCTURA TUBULAR DE ACERO INOXIDABLE S30400 CALIBRE 18 DE SECCIÓN REDONDA DE 38 MM DE DIÁMETRO LOS ELEMENTOS VERTICALES SOBRE REGATONES NIVELADORES DE ACERO INOXIDABLE. INCLUYE FLETE, ALMACENAJE, ARMADO, MANO DE OBRA, HERRAMIENTA, EQUIPO Y TODO LO NECESARIO PARA SU CORRECTA EJECUCIÓN. </t>
  </si>
  <si>
    <t xml:space="preserve">SUMINISTRO E INSTALACIÓN DE MESA DE TRABAJO INDUSTRIAL CON DIMENSIONES GENERALES: 26" x29" Y 1050 MM DE ALTURA (INCLUYENDO LA ALTURA DEL LAMBRÍN), CON CUBIERTA LISA CON LAMBRÍN DE 150 MM DE ALTURA, REFUERZOS Y TARJA FORJADA DE 500 X 500 X 300 MM CON RADIOS SANITARIOS DE 19 MM FABRICADOS CON LÁMINA DE ACERO INOXIDABLE S44100 CALIBRE 16, MONTADA SOBRE UNA ESTRUCTURA TUBULAR DE ACERO INOXIDABLE S30400 CALIBRE 18 DE SECCIÓN REDONDA DE 38 MM DE DIÁMETRO LOS ELEMENTOS VERTICALES Y DE 32 MM DE DIÁMETRO LOS ELEMENTOS HORIZONTALES SOBRE REGATONES NIVELADORES DE ACERO INOXIDABLE. INCLUYE FLETE, ALMACENAJE, ARMADO, MANO DE OBRA, HERRAMIENTA, EQUIPO Y TODO LO NECESARIO PARA SU CORRECTA EJECUCIÓN. </t>
  </si>
  <si>
    <t>CATALOGO DE CONCEPTOS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</si>
</sst>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_(* #,##0.00_);_(* \(#,##0.00\);_(* &quot;-&quot;??_);_(@_)"/>
    <numFmt numFmtId="165" formatCode="_-[$€-2]* #,##0.00_-;\-[$€-2]* #,##0.00_-;_-[$€-2]* &quot;-&quot;??_-"/>
    <numFmt numFmtId="166" formatCode="_(&quot;$&quot;* #,##0.00_);_(&quot;$&quot;* \(#,##0.00\);_(&quot;$&quot;* &quot;-&quot;??_);_(@_)"/>
    <numFmt numFmtId="167" formatCode="_-* #,##0.00\ &quot;€&quot;_-;\-* #,##0.00\ &quot;€&quot;_-;_-* &quot;-&quot;??\ &quot;€&quot;_-;_-@_-"/>
    <numFmt numFmtId="168" formatCode="&quot;$&quot;#,##0.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1"/>
      <name val="Arial"/>
      <family val="2"/>
    </font>
    <font>
      <sz val="10"/>
      <name val="Arial"/>
      <family val="2"/>
    </font>
    <font>
      <sz val="10"/>
      <name val="Panton"/>
      <family val="3"/>
    </font>
    <font>
      <b/>
      <sz val="10"/>
      <name val="Panton"/>
      <family val="3"/>
    </font>
    <font>
      <sz val="10"/>
      <name val="Arial"/>
      <family val="2"/>
    </font>
    <font>
      <sz val="10"/>
      <name val="Arial"/>
      <family val="2"/>
    </font>
    <font>
      <sz val="10"/>
      <color theme="1"/>
      <name val="Panton"/>
      <family val="3"/>
    </font>
    <font>
      <sz val="10"/>
      <color rgb="FF000000"/>
      <name val="Times New Roman"/>
      <family val="1"/>
    </font>
    <font>
      <sz val="10"/>
      <color rgb="FF000000"/>
      <name val="Arial"/>
      <family val="2"/>
    </font>
    <font>
      <b/>
      <sz val="11"/>
      <color theme="1"/>
      <name val="Verdana"/>
      <family val="2"/>
    </font>
    <font>
      <b/>
      <sz val="10"/>
      <name val="Verdana"/>
      <family val="2"/>
    </font>
    <font>
      <b/>
      <sz val="10"/>
      <color theme="1"/>
      <name val="Verdana"/>
      <family val="2"/>
    </font>
    <font>
      <b/>
      <sz val="10.5"/>
      <name val="Verdana"/>
      <family val="2"/>
    </font>
    <font>
      <sz val="10.5"/>
      <color theme="1"/>
      <name val="Verdana"/>
      <family val="2"/>
    </font>
    <font>
      <sz val="10.5"/>
      <name val="Verdana"/>
      <family val="2"/>
    </font>
    <font>
      <b/>
      <sz val="10.5"/>
      <color theme="1"/>
      <name val="Verdana"/>
      <family val="2"/>
    </font>
    <font>
      <sz val="10.5"/>
      <color rgb="FFFF0000"/>
      <name val="Verdana"/>
      <family val="2"/>
    </font>
    <font>
      <b/>
      <sz val="10.5"/>
      <color theme="3" tint="-0.249977111117893"/>
      <name val="Verdana"/>
      <family val="2"/>
    </font>
    <font>
      <b/>
      <sz val="15"/>
      <color theme="1"/>
      <name val="Verdana"/>
      <family val="2"/>
    </font>
  </fonts>
  <fills count="8">
    <fill>
      <patternFill patternType="none"/>
    </fill>
    <fill>
      <patternFill patternType="gray125"/>
    </fill>
    <fill>
      <patternFill patternType="solid">
        <fgColor theme="0"/>
        <bgColor indexed="64"/>
      </patternFill>
    </fill>
    <fill>
      <patternFill patternType="solid">
        <fgColor indexed="65"/>
        <bgColor indexed="9"/>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indexed="9"/>
      </patternFill>
    </fill>
  </fills>
  <borders count="23">
    <border>
      <left/>
      <right/>
      <top/>
      <bottom/>
      <diagonal/>
    </border>
    <border>
      <left style="thin">
        <color indexed="64"/>
      </left>
      <right style="thin">
        <color indexed="64"/>
      </right>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4">
    <xf numFmtId="0" fontId="0" fillId="0" borderId="0"/>
    <xf numFmtId="165" fontId="4" fillId="0" borderId="0" applyFont="0" applyFill="0" applyBorder="0" applyAlignment="0" applyProtection="0"/>
    <xf numFmtId="0" fontId="6" fillId="0" borderId="0"/>
    <xf numFmtId="0" fontId="5" fillId="0" borderId="0"/>
    <xf numFmtId="0" fontId="7" fillId="0" borderId="0" applyFont="0" applyFill="0" applyBorder="0" applyAlignment="0" applyProtection="0"/>
    <xf numFmtId="0" fontId="8"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164" fontId="9"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6" fontId="4" fillId="0" borderId="0" applyFont="0" applyFill="0" applyBorder="0" applyAlignment="0" applyProtection="0"/>
    <xf numFmtId="167" fontId="12"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43" fontId="4" fillId="0" borderId="0" applyFont="0" applyFill="0" applyBorder="0" applyAlignment="0" applyProtection="0"/>
    <xf numFmtId="43" fontId="4" fillId="0" borderId="0" applyFont="0" applyFill="0" applyBorder="0" applyAlignment="0" applyProtection="0"/>
    <xf numFmtId="44" fontId="3" fillId="0" borderId="0" applyFont="0" applyFill="0" applyBorder="0" applyAlignment="0" applyProtection="0"/>
    <xf numFmtId="44" fontId="13" fillId="0" borderId="0" applyFont="0" applyFill="0" applyBorder="0" applyAlignment="0" applyProtection="0"/>
    <xf numFmtId="0" fontId="15" fillId="0" borderId="0"/>
    <xf numFmtId="44" fontId="15" fillId="0" borderId="0" applyFont="0" applyFill="0" applyBorder="0" applyAlignment="0" applyProtection="0"/>
    <xf numFmtId="0" fontId="2" fillId="0" borderId="0"/>
    <xf numFmtId="0" fontId="15" fillId="0" borderId="0"/>
    <xf numFmtId="43" fontId="15" fillId="0" borderId="0" applyFont="0" applyFill="0" applyBorder="0" applyAlignment="0" applyProtection="0"/>
    <xf numFmtId="0" fontId="15" fillId="0" borderId="0"/>
    <xf numFmtId="44" fontId="1" fillId="0" borderId="0" applyFont="0" applyFill="0" applyBorder="0" applyAlignment="0" applyProtection="0"/>
  </cellStyleXfs>
  <cellXfs count="157">
    <xf numFmtId="0" fontId="0" fillId="0" borderId="0" xfId="0"/>
    <xf numFmtId="0" fontId="10" fillId="0" borderId="0" xfId="0" applyFont="1" applyAlignment="1">
      <alignment horizontal="center"/>
    </xf>
    <xf numFmtId="0" fontId="10" fillId="0" borderId="0" xfId="0" applyFont="1" applyFill="1" applyAlignment="1">
      <alignment horizontal="center"/>
    </xf>
    <xf numFmtId="0" fontId="10" fillId="0" borderId="0" xfId="0" applyFont="1"/>
    <xf numFmtId="0" fontId="10" fillId="0" borderId="0" xfId="0" applyFont="1" applyFill="1"/>
    <xf numFmtId="0" fontId="11" fillId="0" borderId="0" xfId="0" applyFont="1"/>
    <xf numFmtId="0" fontId="11" fillId="0" borderId="0" xfId="0" applyFont="1" applyAlignment="1">
      <alignment horizontal="center"/>
    </xf>
    <xf numFmtId="168" fontId="10" fillId="0" borderId="0" xfId="0" applyNumberFormat="1" applyFont="1" applyFill="1" applyAlignment="1">
      <alignment horizontal="center" vertical="center" wrapText="1"/>
    </xf>
    <xf numFmtId="0" fontId="10" fillId="0" borderId="0" xfId="0" applyFont="1" applyFill="1" applyAlignment="1">
      <alignment horizontal="center" vertical="center" wrapText="1"/>
    </xf>
    <xf numFmtId="0" fontId="10" fillId="0" borderId="0" xfId="0" applyFont="1" applyFill="1" applyAlignment="1">
      <alignment horizontal="left" vertical="center" wrapText="1"/>
    </xf>
    <xf numFmtId="10" fontId="10" fillId="0" borderId="0" xfId="0" applyNumberFormat="1" applyFont="1" applyFill="1" applyAlignment="1">
      <alignment horizontal="center" vertical="center" wrapText="1"/>
    </xf>
    <xf numFmtId="44" fontId="10" fillId="0" borderId="0" xfId="0" applyNumberFormat="1" applyFont="1" applyFill="1"/>
    <xf numFmtId="0" fontId="10" fillId="0" borderId="0" xfId="0" applyFont="1" applyFill="1" applyAlignment="1">
      <alignment vertical="top"/>
    </xf>
    <xf numFmtId="168" fontId="10" fillId="0" borderId="0" xfId="0" applyNumberFormat="1" applyFont="1" applyFill="1"/>
    <xf numFmtId="168" fontId="10" fillId="0" borderId="0" xfId="0" applyNumberFormat="1" applyFont="1" applyFill="1" applyAlignment="1">
      <alignment horizontal="left" vertical="center" wrapText="1"/>
    </xf>
    <xf numFmtId="44" fontId="14" fillId="0" borderId="0" xfId="26" applyFont="1" applyFill="1" applyBorder="1" applyAlignment="1">
      <alignment horizontal="center" vertical="center" wrapText="1"/>
    </xf>
    <xf numFmtId="44" fontId="10" fillId="0" borderId="0" xfId="26" applyFont="1" applyFill="1" applyAlignment="1">
      <alignment horizontal="center" vertical="center" wrapText="1"/>
    </xf>
    <xf numFmtId="3" fontId="16" fillId="0" borderId="0" xfId="0" applyNumberFormat="1" applyFont="1"/>
    <xf numFmtId="3" fontId="10" fillId="0" borderId="0" xfId="0" applyNumberFormat="1" applyFont="1" applyFill="1"/>
    <xf numFmtId="44" fontId="14" fillId="0" borderId="12" xfId="26" applyFont="1" applyFill="1" applyBorder="1" applyAlignment="1">
      <alignment horizontal="center" vertical="center" wrapText="1"/>
    </xf>
    <xf numFmtId="0" fontId="18" fillId="2" borderId="13" xfId="3" applyFont="1" applyFill="1" applyBorder="1" applyAlignment="1">
      <alignment horizontal="left"/>
    </xf>
    <xf numFmtId="0" fontId="18" fillId="2" borderId="0" xfId="3" applyFont="1" applyFill="1" applyBorder="1" applyAlignment="1">
      <alignment horizontal="left" vertical="top"/>
    </xf>
    <xf numFmtId="0" fontId="18" fillId="2" borderId="0" xfId="3" applyFont="1" applyFill="1" applyBorder="1" applyAlignment="1">
      <alignment horizontal="center" vertical="top"/>
    </xf>
    <xf numFmtId="2" fontId="18" fillId="2" borderId="0" xfId="3" applyNumberFormat="1" applyFont="1" applyFill="1" applyBorder="1" applyAlignment="1">
      <alignment horizontal="center" vertical="top"/>
    </xf>
    <xf numFmtId="0" fontId="18" fillId="2" borderId="0" xfId="0" applyFont="1" applyFill="1" applyBorder="1" applyAlignment="1">
      <alignment horizontal="center"/>
    </xf>
    <xf numFmtId="0" fontId="18" fillId="2" borderId="0" xfId="3" applyFont="1" applyFill="1" applyBorder="1" applyAlignment="1">
      <alignment horizontal="left"/>
    </xf>
    <xf numFmtId="0" fontId="18" fillId="2" borderId="0" xfId="3" applyFont="1" applyFill="1" applyBorder="1" applyAlignment="1">
      <alignment horizontal="center"/>
    </xf>
    <xf numFmtId="43" fontId="18" fillId="2" borderId="0" xfId="8" applyFont="1" applyFill="1" applyBorder="1" applyAlignment="1">
      <alignment horizontal="center" vertical="top"/>
    </xf>
    <xf numFmtId="0" fontId="18" fillId="2" borderId="7" xfId="3" applyFont="1" applyFill="1" applyBorder="1" applyAlignment="1">
      <alignment horizontal="left"/>
    </xf>
    <xf numFmtId="0" fontId="18" fillId="2" borderId="5" xfId="3" applyFont="1" applyFill="1" applyBorder="1" applyAlignment="1">
      <alignment horizontal="left" vertical="top"/>
    </xf>
    <xf numFmtId="0" fontId="18" fillId="2" borderId="5" xfId="3" applyFont="1" applyFill="1" applyBorder="1" applyAlignment="1">
      <alignment horizontal="left"/>
    </xf>
    <xf numFmtId="0" fontId="18" fillId="2" borderId="5" xfId="3" applyFont="1" applyFill="1" applyBorder="1" applyAlignment="1">
      <alignment horizontal="center"/>
    </xf>
    <xf numFmtId="0" fontId="18" fillId="2" borderId="5" xfId="0" applyFont="1" applyFill="1" applyBorder="1" applyAlignment="1">
      <alignment horizontal="center"/>
    </xf>
    <xf numFmtId="0" fontId="17" fillId="2" borderId="8" xfId="0" applyFont="1" applyFill="1" applyBorder="1" applyAlignment="1">
      <alignment horizontal="center" vertical="center"/>
    </xf>
    <xf numFmtId="0" fontId="20" fillId="4" borderId="11" xfId="0" applyFont="1" applyFill="1" applyBorder="1" applyAlignment="1">
      <alignment horizontal="center" vertical="center" wrapText="1"/>
    </xf>
    <xf numFmtId="0" fontId="20" fillId="4" borderId="15" xfId="0" applyFont="1" applyFill="1" applyBorder="1" applyAlignment="1">
      <alignment horizontal="left" vertical="top" wrapText="1"/>
    </xf>
    <xf numFmtId="0" fontId="21" fillId="4" borderId="11" xfId="0" applyFont="1" applyFill="1" applyBorder="1" applyAlignment="1">
      <alignment horizontal="center" vertical="center" wrapText="1"/>
    </xf>
    <xf numFmtId="2" fontId="21" fillId="4" borderId="11" xfId="0" applyNumberFormat="1" applyFont="1" applyFill="1" applyBorder="1" applyAlignment="1">
      <alignment horizontal="center" vertical="center" wrapText="1"/>
    </xf>
    <xf numFmtId="44" fontId="21" fillId="4" borderId="11" xfId="26"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2" fillId="0" borderId="15" xfId="0" applyFont="1" applyFill="1" applyBorder="1" applyAlignment="1">
      <alignment horizontal="left" vertical="top" wrapText="1"/>
    </xf>
    <xf numFmtId="0" fontId="21" fillId="0" borderId="11" xfId="0" applyFont="1" applyFill="1" applyBorder="1" applyAlignment="1">
      <alignment horizontal="center" vertical="center" wrapText="1"/>
    </xf>
    <xf numFmtId="2" fontId="21" fillId="0" borderId="11" xfId="0" applyNumberFormat="1" applyFont="1" applyFill="1" applyBorder="1" applyAlignment="1">
      <alignment horizontal="center" vertical="center" wrapText="1"/>
    </xf>
    <xf numFmtId="44" fontId="21" fillId="0" borderId="11" xfId="26" applyFont="1" applyFill="1" applyBorder="1" applyAlignment="1">
      <alignment horizontal="center" vertical="center" wrapText="1"/>
    </xf>
    <xf numFmtId="0" fontId="22" fillId="0" borderId="11" xfId="0" applyFont="1" applyBorder="1" applyAlignment="1">
      <alignment horizontal="center" vertical="center" wrapText="1"/>
    </xf>
    <xf numFmtId="0" fontId="22" fillId="0" borderId="15" xfId="0" applyFont="1" applyBorder="1" applyAlignment="1">
      <alignment horizontal="justify" vertical="top" wrapText="1"/>
    </xf>
    <xf numFmtId="0" fontId="22" fillId="0" borderId="11" xfId="0" applyFont="1" applyFill="1" applyBorder="1" applyAlignment="1">
      <alignment horizontal="center" vertical="center" wrapText="1"/>
    </xf>
    <xf numFmtId="2" fontId="22" fillId="0" borderId="11" xfId="0" applyNumberFormat="1" applyFont="1" applyFill="1" applyBorder="1" applyAlignment="1">
      <alignment horizontal="center" vertical="center" wrapText="1"/>
    </xf>
    <xf numFmtId="44" fontId="21" fillId="0" borderId="11" xfId="26" applyFont="1" applyFill="1" applyBorder="1" applyAlignment="1">
      <alignment horizontal="right" vertical="center" wrapText="1"/>
    </xf>
    <xf numFmtId="0" fontId="20" fillId="4" borderId="15" xfId="0" applyFont="1" applyFill="1" applyBorder="1" applyAlignment="1">
      <alignment horizontal="justify" vertical="top" wrapText="1"/>
    </xf>
    <xf numFmtId="2" fontId="20" fillId="4" borderId="11" xfId="0" applyNumberFormat="1" applyFont="1" applyFill="1" applyBorder="1" applyAlignment="1">
      <alignment horizontal="center" vertical="center" wrapText="1"/>
    </xf>
    <xf numFmtId="44" fontId="23" fillId="4" borderId="11" xfId="26" applyFont="1" applyFill="1" applyBorder="1" applyAlignment="1">
      <alignment horizontal="right" vertical="center" wrapText="1"/>
    </xf>
    <xf numFmtId="44" fontId="23" fillId="4" borderId="11" xfId="26" applyFont="1" applyFill="1" applyBorder="1" applyAlignment="1">
      <alignment horizontal="center" vertical="center" wrapText="1"/>
    </xf>
    <xf numFmtId="0" fontId="20" fillId="5" borderId="11" xfId="0" applyFont="1" applyFill="1" applyBorder="1" applyAlignment="1">
      <alignment horizontal="center" vertical="center" wrapText="1"/>
    </xf>
    <xf numFmtId="0" fontId="20" fillId="5" borderId="15" xfId="0" applyFont="1" applyFill="1" applyBorder="1" applyAlignment="1">
      <alignment horizontal="left" vertical="top" wrapText="1"/>
    </xf>
    <xf numFmtId="0" fontId="21" fillId="5" borderId="11" xfId="0" applyFont="1" applyFill="1" applyBorder="1" applyAlignment="1">
      <alignment horizontal="center" vertical="center" wrapText="1"/>
    </xf>
    <xf numFmtId="2" fontId="21" fillId="5" borderId="11" xfId="0" applyNumberFormat="1" applyFont="1" applyFill="1" applyBorder="1" applyAlignment="1">
      <alignment horizontal="center" vertical="center" wrapText="1"/>
    </xf>
    <xf numFmtId="44" fontId="21" fillId="5" borderId="11" xfId="26" applyFont="1" applyFill="1" applyBorder="1" applyAlignment="1">
      <alignment horizontal="right" vertical="center" wrapText="1"/>
    </xf>
    <xf numFmtId="44" fontId="21" fillId="5" borderId="11" xfId="26" applyFont="1" applyFill="1" applyBorder="1" applyAlignment="1">
      <alignment horizontal="center" vertical="center" wrapText="1"/>
    </xf>
    <xf numFmtId="0" fontId="22" fillId="0" borderId="11" xfId="0" applyFont="1" applyBorder="1" applyAlignment="1">
      <alignment horizontal="justify" vertical="top" wrapText="1"/>
    </xf>
    <xf numFmtId="168" fontId="22" fillId="0" borderId="11" xfId="26" applyNumberFormat="1" applyFont="1" applyFill="1" applyBorder="1" applyAlignment="1">
      <alignment horizontal="right" vertical="center" wrapText="1"/>
    </xf>
    <xf numFmtId="44" fontId="22" fillId="0" borderId="11" xfId="26" applyFont="1" applyFill="1" applyBorder="1" applyAlignment="1">
      <alignment horizontal="right" vertical="center" wrapText="1"/>
    </xf>
    <xf numFmtId="44" fontId="24" fillId="0" borderId="11" xfId="26" applyFont="1" applyFill="1" applyBorder="1" applyAlignment="1">
      <alignment horizontal="right" vertical="center" wrapText="1"/>
    </xf>
    <xf numFmtId="0" fontId="20" fillId="5" borderId="11" xfId="0" applyFont="1" applyFill="1" applyBorder="1" applyAlignment="1">
      <alignment horizontal="left" vertical="top" wrapText="1"/>
    </xf>
    <xf numFmtId="0" fontId="22" fillId="0" borderId="11" xfId="0" applyFont="1" applyFill="1" applyBorder="1" applyAlignment="1">
      <alignment horizontal="justify" vertical="top" wrapText="1"/>
    </xf>
    <xf numFmtId="0" fontId="22" fillId="0" borderId="15" xfId="0" applyFont="1" applyFill="1" applyBorder="1" applyAlignment="1">
      <alignment horizontal="center" vertical="center" wrapText="1"/>
    </xf>
    <xf numFmtId="168" fontId="21" fillId="0" borderId="11" xfId="26" applyNumberFormat="1" applyFont="1" applyFill="1" applyBorder="1" applyAlignment="1">
      <alignment horizontal="right" vertical="center" wrapText="1"/>
    </xf>
    <xf numFmtId="49" fontId="20" fillId="0" borderId="11" xfId="0" applyNumberFormat="1" applyFont="1" applyBorder="1" applyAlignment="1">
      <alignment horizontal="center" vertical="center" wrapText="1"/>
    </xf>
    <xf numFmtId="0" fontId="20" fillId="0" borderId="11" xfId="0" applyFont="1" applyFill="1" applyBorder="1" applyAlignment="1">
      <alignment horizontal="justify" vertical="top" wrapText="1"/>
    </xf>
    <xf numFmtId="49" fontId="22" fillId="0" borderId="11" xfId="0" applyNumberFormat="1" applyFont="1" applyBorder="1" applyAlignment="1">
      <alignment horizontal="center" vertical="center" wrapText="1"/>
    </xf>
    <xf numFmtId="0" fontId="22" fillId="0" borderId="11" xfId="0" quotePrefix="1" applyFont="1" applyFill="1" applyBorder="1" applyAlignment="1">
      <alignment horizontal="center" vertical="center" wrapText="1"/>
    </xf>
    <xf numFmtId="0" fontId="22" fillId="0" borderId="11" xfId="0" quotePrefix="1" applyFont="1" applyFill="1" applyBorder="1" applyAlignment="1">
      <alignment horizontal="justify" vertical="top" wrapText="1"/>
    </xf>
    <xf numFmtId="0" fontId="22" fillId="0" borderId="11" xfId="0" applyFont="1" applyFill="1" applyBorder="1" applyAlignment="1">
      <alignment horizontal="left" vertical="center" wrapText="1"/>
    </xf>
    <xf numFmtId="0" fontId="22" fillId="0" borderId="11" xfId="0" applyFont="1" applyFill="1" applyBorder="1" applyAlignment="1">
      <alignment horizontal="left" vertical="top" wrapText="1"/>
    </xf>
    <xf numFmtId="0" fontId="22" fillId="0" borderId="11" xfId="10" applyFont="1" applyFill="1" applyBorder="1" applyAlignment="1">
      <alignment horizontal="center" vertical="center" wrapText="1"/>
    </xf>
    <xf numFmtId="0" fontId="22" fillId="0" borderId="11" xfId="10" applyFont="1" applyFill="1" applyBorder="1" applyAlignment="1">
      <alignment horizontal="justify" vertical="top" wrapText="1"/>
    </xf>
    <xf numFmtId="0" fontId="22" fillId="0" borderId="11" xfId="3" applyFont="1" applyFill="1" applyBorder="1" applyAlignment="1">
      <alignment horizontal="center" vertical="center" wrapText="1"/>
    </xf>
    <xf numFmtId="44" fontId="25" fillId="0" borderId="11" xfId="26" applyFont="1" applyFill="1" applyBorder="1" applyAlignment="1">
      <alignment horizontal="right" vertical="center" wrapText="1"/>
    </xf>
    <xf numFmtId="0" fontId="22" fillId="3" borderId="11" xfId="10" applyFont="1" applyFill="1" applyBorder="1" applyAlignment="1">
      <alignment horizontal="center" vertical="center" wrapText="1"/>
    </xf>
    <xf numFmtId="0" fontId="22" fillId="3" borderId="11" xfId="10" applyFont="1" applyFill="1" applyBorder="1" applyAlignment="1">
      <alignment horizontal="left" vertical="center" wrapText="1"/>
    </xf>
    <xf numFmtId="2" fontId="22" fillId="0" borderId="11" xfId="3" applyNumberFormat="1" applyFont="1" applyBorder="1" applyAlignment="1">
      <alignment horizontal="center" vertical="center" wrapText="1"/>
    </xf>
    <xf numFmtId="0" fontId="22" fillId="3" borderId="15" xfId="10" applyFont="1" applyFill="1" applyBorder="1" applyAlignment="1">
      <alignment horizontal="left" vertical="center" wrapText="1"/>
    </xf>
    <xf numFmtId="0" fontId="23" fillId="4" borderId="11" xfId="0" applyFont="1" applyFill="1" applyBorder="1" applyAlignment="1">
      <alignment horizontal="center" vertical="center" wrapText="1"/>
    </xf>
    <xf numFmtId="0" fontId="23" fillId="4" borderId="11" xfId="0" applyFont="1" applyFill="1" applyBorder="1" applyAlignment="1">
      <alignment vertical="top" wrapText="1"/>
    </xf>
    <xf numFmtId="44" fontId="21" fillId="4" borderId="11" xfId="26" applyFont="1" applyFill="1" applyBorder="1" applyAlignment="1">
      <alignment horizontal="right" vertical="center" wrapText="1"/>
    </xf>
    <xf numFmtId="0" fontId="22" fillId="0" borderId="11" xfId="0" applyFont="1" applyFill="1" applyBorder="1"/>
    <xf numFmtId="0" fontId="22" fillId="0" borderId="0" xfId="0" applyFont="1" applyFill="1" applyBorder="1"/>
    <xf numFmtId="0" fontId="22" fillId="0" borderId="11" xfId="3" applyFont="1" applyBorder="1" applyAlignment="1">
      <alignment horizontal="center" vertical="center" wrapText="1"/>
    </xf>
    <xf numFmtId="0" fontId="22" fillId="3" borderId="11" xfId="10" applyFont="1" applyFill="1" applyBorder="1" applyAlignment="1">
      <alignment horizontal="justify" vertical="top" wrapText="1"/>
    </xf>
    <xf numFmtId="0" fontId="22" fillId="7" borderId="11" xfId="10" applyFont="1" applyFill="1" applyBorder="1" applyAlignment="1">
      <alignment horizontal="center" vertical="center" wrapText="1"/>
    </xf>
    <xf numFmtId="0" fontId="20" fillId="6" borderId="11" xfId="10" applyFont="1" applyFill="1" applyBorder="1" applyAlignment="1">
      <alignment horizontal="justify" vertical="top" wrapText="1"/>
    </xf>
    <xf numFmtId="0" fontId="22" fillId="6" borderId="11" xfId="3" applyFont="1" applyFill="1" applyBorder="1" applyAlignment="1">
      <alignment horizontal="center" vertical="center" wrapText="1"/>
    </xf>
    <xf numFmtId="2" fontId="22" fillId="6" borderId="11" xfId="0" applyNumberFormat="1" applyFont="1" applyFill="1" applyBorder="1" applyAlignment="1">
      <alignment horizontal="center" vertical="center" wrapText="1"/>
    </xf>
    <xf numFmtId="0" fontId="22" fillId="6" borderId="11" xfId="0" applyFont="1" applyFill="1" applyBorder="1" applyAlignment="1">
      <alignment horizontal="center" vertical="center" wrapText="1"/>
    </xf>
    <xf numFmtId="44" fontId="21" fillId="6" borderId="11" xfId="26" applyFont="1" applyFill="1" applyBorder="1" applyAlignment="1">
      <alignment horizontal="right" vertical="center" wrapText="1"/>
    </xf>
    <xf numFmtId="44" fontId="21" fillId="6" borderId="11" xfId="26" applyFont="1" applyFill="1" applyBorder="1" applyAlignment="1">
      <alignment horizontal="center" vertical="center" wrapText="1"/>
    </xf>
    <xf numFmtId="0" fontId="20" fillId="3" borderId="11" xfId="10" applyFont="1" applyFill="1" applyBorder="1" applyAlignment="1">
      <alignment horizontal="justify" vertical="top" wrapText="1"/>
    </xf>
    <xf numFmtId="0" fontId="22" fillId="3" borderId="11" xfId="10" applyFont="1" applyFill="1" applyBorder="1" applyAlignment="1">
      <alignment horizontal="justify" vertical="top"/>
    </xf>
    <xf numFmtId="0" fontId="22" fillId="6" borderId="11" xfId="0" quotePrefix="1" applyFont="1" applyFill="1" applyBorder="1" applyAlignment="1">
      <alignment horizontal="center" vertical="center" wrapText="1"/>
    </xf>
    <xf numFmtId="0" fontId="20" fillId="6" borderId="11" xfId="0" quotePrefix="1" applyFont="1" applyFill="1" applyBorder="1" applyAlignment="1">
      <alignment horizontal="justify" vertical="top" wrapText="1"/>
    </xf>
    <xf numFmtId="0" fontId="22" fillId="6" borderId="15" xfId="0" applyFont="1" applyFill="1" applyBorder="1" applyAlignment="1">
      <alignment horizontal="center" vertical="center" wrapText="1"/>
    </xf>
    <xf numFmtId="0" fontId="22" fillId="0" borderId="17" xfId="0" quotePrefix="1" applyFont="1" applyFill="1" applyBorder="1" applyAlignment="1">
      <alignment horizontal="center" vertical="center" wrapText="1"/>
    </xf>
    <xf numFmtId="0" fontId="22" fillId="0" borderId="18" xfId="0" quotePrefix="1" applyFont="1" applyFill="1" applyBorder="1" applyAlignment="1">
      <alignment horizontal="justify" vertical="top" wrapText="1"/>
    </xf>
    <xf numFmtId="0" fontId="22" fillId="0" borderId="18" xfId="0" applyFont="1" applyFill="1" applyBorder="1" applyAlignment="1">
      <alignment horizontal="center" vertical="center" wrapText="1"/>
    </xf>
    <xf numFmtId="2" fontId="22" fillId="0" borderId="18"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44" fontId="21" fillId="0" borderId="18" xfId="26" applyFont="1" applyFill="1" applyBorder="1" applyAlignment="1">
      <alignment horizontal="right" vertical="center" wrapText="1"/>
    </xf>
    <xf numFmtId="0" fontId="20" fillId="6" borderId="11" xfId="0" quotePrefix="1" applyFont="1" applyFill="1" applyBorder="1" applyAlignment="1">
      <alignment horizontal="center" vertical="center" wrapText="1"/>
    </xf>
    <xf numFmtId="0" fontId="20" fillId="6" borderId="11" xfId="0" applyFont="1" applyFill="1" applyBorder="1" applyAlignment="1">
      <alignment horizontal="center" vertical="center" wrapText="1"/>
    </xf>
    <xf numFmtId="2" fontId="20" fillId="6" borderId="11" xfId="0" applyNumberFormat="1" applyFont="1" applyFill="1" applyBorder="1" applyAlignment="1">
      <alignment horizontal="center" vertical="center" wrapText="1"/>
    </xf>
    <xf numFmtId="0" fontId="20" fillId="6" borderId="15" xfId="0" applyFont="1" applyFill="1" applyBorder="1" applyAlignment="1">
      <alignment horizontal="center" vertical="center" wrapText="1"/>
    </xf>
    <xf numFmtId="44" fontId="23" fillId="6" borderId="11" xfId="26" applyFont="1" applyFill="1" applyBorder="1" applyAlignment="1">
      <alignment horizontal="right" vertical="center" wrapText="1"/>
    </xf>
    <xf numFmtId="44" fontId="23" fillId="6" borderId="11" xfId="26" applyFont="1" applyFill="1" applyBorder="1" applyAlignment="1">
      <alignment horizontal="center" vertical="center" wrapText="1"/>
    </xf>
    <xf numFmtId="0" fontId="22" fillId="5" borderId="17" xfId="0" quotePrefix="1" applyFont="1" applyFill="1" applyBorder="1" applyAlignment="1">
      <alignment horizontal="center" vertical="center" wrapText="1"/>
    </xf>
    <xf numFmtId="0" fontId="22" fillId="5" borderId="18" xfId="0" quotePrefix="1" applyFont="1" applyFill="1" applyBorder="1" applyAlignment="1">
      <alignment horizontal="justify" vertical="top" wrapText="1"/>
    </xf>
    <xf numFmtId="0" fontId="22" fillId="5" borderId="18" xfId="0" applyFont="1" applyFill="1" applyBorder="1" applyAlignment="1">
      <alignment horizontal="center" vertical="center" wrapText="1"/>
    </xf>
    <xf numFmtId="2" fontId="22" fillId="5" borderId="18" xfId="0" applyNumberFormat="1" applyFont="1" applyFill="1" applyBorder="1" applyAlignment="1">
      <alignment horizontal="center" vertical="center" wrapText="1"/>
    </xf>
    <xf numFmtId="44" fontId="23" fillId="5" borderId="18" xfId="26" applyFont="1" applyFill="1" applyBorder="1" applyAlignment="1">
      <alignment horizontal="center" vertical="center" wrapText="1"/>
    </xf>
    <xf numFmtId="44" fontId="23" fillId="5" borderId="19" xfId="26" applyFont="1" applyFill="1" applyBorder="1" applyAlignment="1">
      <alignment horizontal="center" vertical="center" wrapText="1"/>
    </xf>
    <xf numFmtId="0" fontId="22" fillId="5" borderId="13" xfId="0" quotePrefix="1" applyFont="1" applyFill="1" applyBorder="1" applyAlignment="1">
      <alignment horizontal="center" vertical="center" wrapText="1"/>
    </xf>
    <xf numFmtId="0" fontId="22" fillId="5" borderId="0" xfId="0" quotePrefix="1" applyFont="1" applyFill="1" applyBorder="1" applyAlignment="1">
      <alignment horizontal="justify" vertical="top" wrapText="1"/>
    </xf>
    <xf numFmtId="0" fontId="22" fillId="5" borderId="0" xfId="0" applyFont="1" applyFill="1" applyBorder="1" applyAlignment="1">
      <alignment horizontal="center" vertical="center" wrapText="1"/>
    </xf>
    <xf numFmtId="2" fontId="22" fillId="5" borderId="0" xfId="0" applyNumberFormat="1" applyFont="1" applyFill="1" applyBorder="1" applyAlignment="1">
      <alignment horizontal="center" vertical="center" wrapText="1"/>
    </xf>
    <xf numFmtId="44" fontId="23" fillId="5" borderId="0" xfId="26" applyFont="1" applyFill="1" applyBorder="1" applyAlignment="1">
      <alignment horizontal="center" vertical="center" wrapText="1"/>
    </xf>
    <xf numFmtId="44" fontId="23" fillId="5" borderId="14" xfId="26" applyFont="1" applyFill="1" applyBorder="1" applyAlignment="1">
      <alignment horizontal="center" vertical="center" wrapText="1"/>
    </xf>
    <xf numFmtId="0" fontId="22" fillId="5" borderId="20" xfId="0" applyFont="1" applyFill="1" applyBorder="1"/>
    <xf numFmtId="0" fontId="22" fillId="5" borderId="21" xfId="0" applyFont="1" applyFill="1" applyBorder="1" applyAlignment="1">
      <alignment vertical="top"/>
    </xf>
    <xf numFmtId="0" fontId="22" fillId="5" borderId="21" xfId="0" applyFont="1" applyFill="1" applyBorder="1"/>
    <xf numFmtId="0" fontId="20" fillId="5" borderId="21" xfId="0" applyFont="1" applyFill="1" applyBorder="1" applyAlignment="1">
      <alignment horizontal="center" vertical="center"/>
    </xf>
    <xf numFmtId="44" fontId="20" fillId="5" borderId="22" xfId="0" applyNumberFormat="1" applyFont="1" applyFill="1" applyBorder="1"/>
    <xf numFmtId="0" fontId="26" fillId="2" borderId="17" xfId="0" applyFont="1" applyFill="1" applyBorder="1" applyAlignment="1">
      <alignment horizontal="right"/>
    </xf>
    <xf numFmtId="0" fontId="26" fillId="2" borderId="18" xfId="0" applyFont="1" applyFill="1" applyBorder="1" applyAlignment="1">
      <alignment horizontal="right"/>
    </xf>
    <xf numFmtId="0" fontId="26" fillId="2" borderId="19" xfId="0" applyFont="1" applyFill="1" applyBorder="1" applyAlignment="1">
      <alignment horizontal="right"/>
    </xf>
    <xf numFmtId="0" fontId="26" fillId="2" borderId="13" xfId="0" applyFont="1" applyFill="1" applyBorder="1" applyAlignment="1">
      <alignment horizontal="right"/>
    </xf>
    <xf numFmtId="0" fontId="26" fillId="2" borderId="0" xfId="0" applyFont="1" applyFill="1" applyBorder="1" applyAlignment="1">
      <alignment horizontal="right"/>
    </xf>
    <xf numFmtId="0" fontId="26" fillId="2" borderId="14" xfId="0" applyFont="1" applyFill="1" applyBorder="1" applyAlignment="1">
      <alignment horizontal="right"/>
    </xf>
    <xf numFmtId="0" fontId="26" fillId="2" borderId="7" xfId="0" applyFont="1" applyFill="1" applyBorder="1" applyAlignment="1">
      <alignment horizontal="right"/>
    </xf>
    <xf numFmtId="0" fontId="26" fillId="2" borderId="5" xfId="0" applyFont="1" applyFill="1" applyBorder="1" applyAlignment="1">
      <alignment horizontal="right"/>
    </xf>
    <xf numFmtId="0" fontId="26" fillId="2" borderId="9" xfId="0" applyFont="1" applyFill="1" applyBorder="1" applyAlignment="1">
      <alignment horizontal="right"/>
    </xf>
    <xf numFmtId="0" fontId="17" fillId="2" borderId="11"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1" xfId="0" applyFont="1" applyFill="1" applyBorder="1" applyAlignment="1">
      <alignment horizontal="center" vertical="top"/>
    </xf>
    <xf numFmtId="0" fontId="17" fillId="2" borderId="16" xfId="0" applyFont="1" applyFill="1" applyBorder="1" applyAlignment="1">
      <alignment horizontal="center" vertical="top"/>
    </xf>
    <xf numFmtId="0" fontId="19" fillId="2" borderId="3"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7" fillId="2" borderId="6" xfId="0" applyFont="1" applyFill="1" applyBorder="1" applyAlignment="1">
      <alignment horizontal="center" vertical="top"/>
    </xf>
    <xf numFmtId="0" fontId="17" fillId="2" borderId="10" xfId="0" applyFont="1" applyFill="1" applyBorder="1" applyAlignment="1">
      <alignment horizontal="center" vertical="center"/>
    </xf>
    <xf numFmtId="0" fontId="17" fillId="2" borderId="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0"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wrapText="1"/>
    </xf>
  </cellXfs>
  <cellStyles count="34">
    <cellStyle name="Euro" xfId="1" xr:uid="{00000000-0005-0000-0000-000000000000}"/>
    <cellStyle name="Euro 2" xfId="19" xr:uid="{00000000-0005-0000-0000-000001000000}"/>
    <cellStyle name="Millares 2" xfId="4" xr:uid="{00000000-0005-0000-0000-000002000000}"/>
    <cellStyle name="Millares 2 2" xfId="8" xr:uid="{00000000-0005-0000-0000-000003000000}"/>
    <cellStyle name="Millares 2 2 2" xfId="23" xr:uid="{00000000-0005-0000-0000-000004000000}"/>
    <cellStyle name="Millares 2 3" xfId="21" xr:uid="{00000000-0005-0000-0000-000005000000}"/>
    <cellStyle name="Millares 3" xfId="7" xr:uid="{00000000-0005-0000-0000-000006000000}"/>
    <cellStyle name="Millares 3 2" xfId="24" xr:uid="{00000000-0005-0000-0000-000007000000}"/>
    <cellStyle name="Millares 4" xfId="9" xr:uid="{00000000-0005-0000-0000-000008000000}"/>
    <cellStyle name="Millares 5" xfId="12" xr:uid="{00000000-0005-0000-0000-000009000000}"/>
    <cellStyle name="Millares 5 2" xfId="16" xr:uid="{00000000-0005-0000-0000-00000A000000}"/>
    <cellStyle name="Millares 5 3" xfId="20" xr:uid="{00000000-0005-0000-0000-00000B000000}"/>
    <cellStyle name="Millares 7" xfId="31" xr:uid="{6C4E10E6-E000-4676-ACAA-FAA2E07221B2}"/>
    <cellStyle name="Moneda" xfId="26" builtinId="4"/>
    <cellStyle name="Moneda 2" xfId="25" xr:uid="{00000000-0005-0000-0000-00000D000000}"/>
    <cellStyle name="Moneda 2 2" xfId="13" xr:uid="{00000000-0005-0000-0000-00000E000000}"/>
    <cellStyle name="Moneda 2 2 2" xfId="18" xr:uid="{00000000-0005-0000-0000-00000F000000}"/>
    <cellStyle name="Moneda 2 3" xfId="28" xr:uid="{4B11F3FB-EF4D-48E1-B5AB-A4CEDE0EC1CF}"/>
    <cellStyle name="Moneda 7 2" xfId="33" xr:uid="{BC60C1AA-73BF-4351-8822-F8A9708C42EA}"/>
    <cellStyle name="Normal" xfId="0" builtinId="0"/>
    <cellStyle name="Normal 10 10" xfId="15" xr:uid="{00000000-0005-0000-0000-000011000000}"/>
    <cellStyle name="Normal 2" xfId="2" xr:uid="{00000000-0005-0000-0000-000012000000}"/>
    <cellStyle name="Normal 2 2" xfId="5" xr:uid="{00000000-0005-0000-0000-000013000000}"/>
    <cellStyle name="Normal 2 3" xfId="6" xr:uid="{00000000-0005-0000-0000-000014000000}"/>
    <cellStyle name="Normal 2 3 2" xfId="17" xr:uid="{00000000-0005-0000-0000-000015000000}"/>
    <cellStyle name="Normal 2 4 3" xfId="32" xr:uid="{06EBB7C1-193E-4855-B458-495A4A545408}"/>
    <cellStyle name="Normal 2 5" xfId="27" xr:uid="{15CE7F43-E46F-4F38-A706-CB75A11275E3}"/>
    <cellStyle name="Normal 3" xfId="14" xr:uid="{00000000-0005-0000-0000-000016000000}"/>
    <cellStyle name="Normal 4" xfId="22" xr:uid="{00000000-0005-0000-0000-000017000000}"/>
    <cellStyle name="Normal 4 2" xfId="29" xr:uid="{C78C5D20-1AFD-4EB5-8323-1B1A36650F7E}"/>
    <cellStyle name="Normal 8 4" xfId="30" xr:uid="{C0CC0BE9-340D-4C8D-BCA3-350E2FD1D4D4}"/>
    <cellStyle name="Normal_CATALOGO" xfId="3" xr:uid="{00000000-0005-0000-0000-000018000000}"/>
    <cellStyle name="Normal_TOMAS DOM 2" xfId="10" xr:uid="{00000000-0005-0000-0000-00001A000000}"/>
    <cellStyle name="Porcentaje 2" xfId="11" xr:uid="{00000000-0005-0000-0000-00001B000000}"/>
  </cellStyles>
  <dxfs count="0"/>
  <tableStyles count="0" defaultTableStyle="TableStyleMedium9" defaultPivotStyle="PivotStyleLight16"/>
  <colors>
    <mruColors>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165100</xdr:rowOff>
    </xdr:from>
    <xdr:to>
      <xdr:col>1</xdr:col>
      <xdr:colOff>4815092</xdr:colOff>
      <xdr:row>3</xdr:row>
      <xdr:rowOff>98085</xdr:rowOff>
    </xdr:to>
    <xdr:pic>
      <xdr:nvPicPr>
        <xdr:cNvPr id="2" name="Imagen 1" descr="Comisión del Agua del Estado de Veracruz">
          <a:extLst>
            <a:ext uri="{FF2B5EF4-FFF2-40B4-BE49-F238E27FC236}">
              <a16:creationId xmlns:a16="http://schemas.microsoft.com/office/drawing/2014/main" id="{B8D4C5EC-BE8D-402F-9A4B-E45D1A3B0B2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165100"/>
          <a:ext cx="5767592" cy="7330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BERNAB&#201;\xxxx\BERNAB&#201;\R&#205;O%20DE%20LA%20COMPA&#209;&#205;A-C.N.A\PARA%20ENTREGA%20A%20C.N.A\VERSI&#211;N%20SEGUNDA\CAT&#193;LOGO%20IR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23-MARZ"/>
      <sheetName val="TUNEL-IRR"/>
    </sheetNames>
    <sheetDataSet>
      <sheetData sheetId="0">
        <row r="19">
          <cell r="A19">
            <v>1</v>
          </cell>
          <cell r="E19" t="str">
            <v>LUM-L2-01</v>
          </cell>
          <cell r="I19" t="str">
            <v xml:space="preserve">Construcción de brocales exteriores de concreto armado f'c=250 kg/cm2, elaborado con cemento tipo I, con peso volumétrico mínimo de 2.1 ton/m3 y fibras de nylon 6.12 de diametro entre 0.005 y 0.007 y de longitud 50 mm en una proporción de un kilogramo de </v>
          </cell>
          <cell r="R19">
            <v>1</v>
          </cell>
          <cell r="V19" t="str">
            <v>brocal</v>
          </cell>
          <cell r="Y19">
            <v>539308.56000000006</v>
          </cell>
        </row>
        <row r="20">
          <cell r="A20">
            <v>2</v>
          </cell>
          <cell r="E20" t="str">
            <v>LUM-L2-02</v>
          </cell>
          <cell r="I20" t="str">
            <v xml:space="preserve">Construcción de brocales interiores de concreto armado f'c=150 kg/cm2 elaborado con cemento tipo I, con peso volumétrico mínimo de 1.9 ton/m3 sin fibras de nylon de dimensiones especificadas en el proyecto a las referencias del trazo del túnel así como a </v>
          </cell>
          <cell r="R20">
            <v>1</v>
          </cell>
          <cell r="V20" t="str">
            <v>brocal</v>
          </cell>
          <cell r="Y20">
            <v>157059.4</v>
          </cell>
        </row>
        <row r="21">
          <cell r="A21">
            <v>3</v>
          </cell>
          <cell r="E21" t="str">
            <v>LUM-L2-03</v>
          </cell>
          <cell r="I21" t="str">
            <v>Excavación de trinchera perimetral en cualquier tipo de terreno con equipo guiado que garantice la verticalidad de la trinchera, estabilizando las paredes con lodos bentoníticos de 1.10 ton/m3 de densidad mínima, de acuerdo a la especificación correspondi</v>
          </cell>
          <cell r="R21">
            <v>673.9</v>
          </cell>
          <cell r="V21" t="str">
            <v>m3</v>
          </cell>
          <cell r="Y21">
            <v>763838.69</v>
          </cell>
        </row>
        <row r="22">
          <cell r="A22">
            <v>4</v>
          </cell>
          <cell r="E22" t="str">
            <v>LUM-L2-04</v>
          </cell>
          <cell r="I22" t="str">
            <v>Excavación del núcleo central de la lumbrera en cualquier tipo de terreno, estabilizando las paredes con lodos bentoníticos de 1.10 ton/m3 de densidad mínima de acuerdo a la especificación correspondiente y niveles de proyecto.</v>
          </cell>
          <cell r="R22">
            <v>4092.72</v>
          </cell>
          <cell r="V22" t="str">
            <v>m3</v>
          </cell>
          <cell r="Y22">
            <v>2039811.65</v>
          </cell>
        </row>
        <row r="23">
          <cell r="A23">
            <v>5</v>
          </cell>
          <cell r="E23" t="str">
            <v>LUM-L2-05</v>
          </cell>
          <cell r="I23" t="str">
            <v>Fabricación y colocación en su posición definitiva del anillo No. 1 del revestimiento primario con concreto f'c=250 kg/cm2, elaborado con cemento tipo I, con peso volumétrico mínimo de 2.1 ton/m3 y fibras de nylon 6.12 de diametro entre 0.005 y 0.007 y de</v>
          </cell>
          <cell r="R23">
            <v>1</v>
          </cell>
          <cell r="V23" t="str">
            <v>anillo</v>
          </cell>
          <cell r="Y23">
            <v>463671.2</v>
          </cell>
        </row>
        <row r="25">
          <cell r="A25">
            <v>6</v>
          </cell>
          <cell r="E25" t="str">
            <v>LUM-L2-06</v>
          </cell>
          <cell r="I25" t="str">
            <v xml:space="preserve">Suministro habilitado y colocacion en su posicion definitiva de las trabes verticales de soporte del primer anillo y guia de los anillos superiores con acero estructural ASTM A36. Con las dimensiones y secciones especificadas en el proyecto. Incluye todo </v>
          </cell>
          <cell r="R25">
            <v>1</v>
          </cell>
          <cell r="V25" t="str">
            <v>cto</v>
          </cell>
          <cell r="Y25">
            <v>616912.02</v>
          </cell>
        </row>
        <row r="26">
          <cell r="A26">
            <v>7</v>
          </cell>
          <cell r="E26" t="str">
            <v>LUM-L2-07</v>
          </cell>
          <cell r="I26" t="str">
            <v>Construcción de la losa de fondo primaria con concreto f´c=350 kg/cm2. Elaborado con cemento tipo I. Reforzado con fibras de nylon 6.12 de diametro entre 0.005 y 0.007 y de longitud 50 mm. En una proporción de un kilogramo de fibras por un metro cubico de</v>
          </cell>
          <cell r="R26">
            <v>521.13</v>
          </cell>
          <cell r="V26" t="str">
            <v>m3</v>
          </cell>
          <cell r="Y26">
            <v>949780.27</v>
          </cell>
        </row>
        <row r="27">
          <cell r="A27">
            <v>8</v>
          </cell>
          <cell r="E27" t="str">
            <v>LUM-L2-08</v>
          </cell>
          <cell r="I27" t="str">
            <v>Fabricación y colocación en su posición definitiva de los anillos   2, 3, 4 del revestimiento primario con concreto f'c=250 kg/cm2, elaborado con cemento tipo I, con peso volumétrico mínimo de 2.1 ton/m3 y fibras de nylon 6.12 de diametro entre 0.005 y 0.</v>
          </cell>
          <cell r="R27">
            <v>3</v>
          </cell>
          <cell r="V27" t="str">
            <v>anillo</v>
          </cell>
          <cell r="Y27">
            <v>969421.53</v>
          </cell>
        </row>
        <row r="29">
          <cell r="A29">
            <v>9</v>
          </cell>
          <cell r="E29" t="str">
            <v>LUM-L2-09</v>
          </cell>
          <cell r="I29" t="str">
            <v>Fabricación y colocación en su posición definitiva de los anillos   5, 6, 7 y 8 del revestimiento primario y 3 m. de altura con concreto f'c=250 kg/cm2, elaborado con cemento tipo I, con peso volumétrico mínimo tipo I, con peso volumétrico mínimo de 2.1 t</v>
          </cell>
          <cell r="R29">
            <v>4</v>
          </cell>
          <cell r="V29" t="str">
            <v>anillo</v>
          </cell>
          <cell r="Y29">
            <v>1280874.72</v>
          </cell>
        </row>
        <row r="30">
          <cell r="A30">
            <v>10</v>
          </cell>
          <cell r="E30" t="str">
            <v>LUM-L2-10</v>
          </cell>
          <cell r="I30" t="str">
            <v xml:space="preserve">Fabricación y colocación en su posición definitiva de los anillos   9 y 10 del revestimiento primario y 2 m. de altura con concreto f'c=250 kg/cm2, elaborado con cemento tipo I, con peso volumétrico mínimo de 2.1 ton/m3 y fibras de nylon 6.12 de diametro </v>
          </cell>
          <cell r="R30">
            <v>2</v>
          </cell>
          <cell r="V30" t="str">
            <v>anillo</v>
          </cell>
          <cell r="Y30">
            <v>479308.5</v>
          </cell>
        </row>
        <row r="31">
          <cell r="A31">
            <v>11</v>
          </cell>
          <cell r="E31" t="str">
            <v>LUM-L2-11A</v>
          </cell>
          <cell r="I31" t="str">
            <v>Suministro habilitado y colocacion en su posicion definitiva de los marcos metalicos de refuerzo del revestimiento primario de concreto y mortero de la lumbrera  con acero estructural ASTM A36. Con las dimensiones especificadas en el proyecto. Incluye tod</v>
          </cell>
          <cell r="R31">
            <v>9</v>
          </cell>
          <cell r="V31" t="str">
            <v>anillo</v>
          </cell>
          <cell r="Y31">
            <v>1347978.15</v>
          </cell>
        </row>
        <row r="32">
          <cell r="A32">
            <v>12</v>
          </cell>
          <cell r="E32" t="str">
            <v>LUM-L2-11B</v>
          </cell>
          <cell r="I32" t="str">
            <v>Suministro habilitado y colocacion en su posicion definitiva de los marcos  metalicos de refuerzo del revestimiento primario de concreto de la lumbrera  con acero estructural ASTM A36. Con las dimensiones especificadas en el proyecto. Incluye todo lo cont</v>
          </cell>
          <cell r="R32">
            <v>10</v>
          </cell>
          <cell r="V32" t="str">
            <v>anillo</v>
          </cell>
          <cell r="Y32">
            <v>1497753.5</v>
          </cell>
        </row>
        <row r="33">
          <cell r="A33">
            <v>13</v>
          </cell>
          <cell r="E33" t="str">
            <v>LUM-L2-12</v>
          </cell>
          <cell r="I33" t="str">
            <v>Relleno perimetral del espacio anular entre el revestimiento primario de la lumbrera y las paredes de la excavacion con una mezcla de mortero-bentonita de f´c= 30 kg/cm2 por medio de tuberias tremie u otro procedimeiento que garantice una colocación unifo</v>
          </cell>
          <cell r="R33">
            <v>608.32000000000005</v>
          </cell>
          <cell r="V33" t="str">
            <v>m3</v>
          </cell>
          <cell r="Y33">
            <v>1305801.46</v>
          </cell>
        </row>
        <row r="34">
          <cell r="A34">
            <v>14</v>
          </cell>
          <cell r="E34" t="str">
            <v>LUM-L2-13</v>
          </cell>
          <cell r="I34" t="str">
            <v>Limpieza del interior el revestimiento primario de la lumbrera Incluye todo lo contemplado en las especificacion correspondiente.</v>
          </cell>
          <cell r="R34">
            <v>1</v>
          </cell>
          <cell r="V34" t="str">
            <v>cto</v>
          </cell>
          <cell r="Y34">
            <v>372547.65</v>
          </cell>
        </row>
        <row r="35">
          <cell r="A35">
            <v>15</v>
          </cell>
          <cell r="E35" t="str">
            <v>LUM-L2-14</v>
          </cell>
          <cell r="I35" t="str">
            <v>Suministro habilitado y colocacion de estructura metalica con acero estructural ASTM A36. para portales de entrada y salida del escudo en la lumbrera L2 de acuerdo a las referencias del trazo del tunel y los niveles del proyecto Incluye todo lo contemplad</v>
          </cell>
          <cell r="R35">
            <v>1</v>
          </cell>
          <cell r="V35" t="str">
            <v>cto</v>
          </cell>
          <cell r="Y35">
            <v>451058.83</v>
          </cell>
        </row>
        <row r="36">
          <cell r="A36">
            <v>16</v>
          </cell>
          <cell r="E36" t="str">
            <v>LUM-L2-15.1A</v>
          </cell>
          <cell r="I36" t="str">
            <v xml:space="preserve">Construcción del revestimiento definitivo de la lumbrera L2 que comprende la losa de fondo y muros cilindricos verticales y de muros cilindricos verticales y de portal hasta el nivel inferior de las zonas de mortero con concreto f´c=250 kg/cm2. Elaborado </v>
          </cell>
          <cell r="R36">
            <v>1</v>
          </cell>
          <cell r="V36" t="str">
            <v>cto</v>
          </cell>
          <cell r="Y36">
            <v>513238.37</v>
          </cell>
        </row>
        <row r="37">
          <cell r="A37">
            <v>17</v>
          </cell>
          <cell r="E37" t="str">
            <v>LUM-L2-15.1B</v>
          </cell>
          <cell r="I37" t="str">
            <v xml:space="preserve">Construcción del revestimiento definitivo de la lumbrera L2 que comprende el nivel inferior de las zonas de mortero hasta el nivel superior de concreto de los portales de entrada y salida del escudo con concreto f´c=250 kg/cm2. Elaborado con cemento tipo </v>
          </cell>
          <cell r="R37">
            <v>1</v>
          </cell>
          <cell r="V37" t="str">
            <v>cto</v>
          </cell>
          <cell r="Y37">
            <v>542021.72</v>
          </cell>
        </row>
        <row r="38">
          <cell r="A38">
            <v>18</v>
          </cell>
          <cell r="E38" t="str">
            <v>LUM-L2-15.1C</v>
          </cell>
          <cell r="I38" t="str">
            <v xml:space="preserve">Construcción del revestimiento definitivo de la lumbrera L2 que comprende del nivel superior de concreto de los portales de entrada y salida del escudo hasta el nivel superior del anillo perimetral de concreto de remate del revestimiento definitivo de la </v>
          </cell>
          <cell r="R38">
            <v>1</v>
          </cell>
          <cell r="V38" t="str">
            <v>cto</v>
          </cell>
          <cell r="Y38">
            <v>890943.43</v>
          </cell>
        </row>
        <row r="39">
          <cell r="A39">
            <v>19</v>
          </cell>
          <cell r="E39" t="str">
            <v>LUM-L2-16</v>
          </cell>
          <cell r="I39" t="str">
            <v>Limpieza del interior el revestimiento primario de la  lumbrera y desmantelamiento de todas las instalaciones y equipos utilizados en la construcción de la lumbrera.  Incluye todo lo contenido en las especificacion correspondiente.</v>
          </cell>
          <cell r="R39">
            <v>1</v>
          </cell>
          <cell r="V39" t="str">
            <v>cto</v>
          </cell>
          <cell r="Y39">
            <v>56145.77</v>
          </cell>
        </row>
        <row r="40">
          <cell r="I40" t="str">
            <v>total lumbrera L-2</v>
          </cell>
          <cell r="Y40">
            <v>15237475.419999998</v>
          </cell>
        </row>
        <row r="42">
          <cell r="E42" t="str">
            <v>LUMBRERA L-3</v>
          </cell>
        </row>
        <row r="43">
          <cell r="A43">
            <v>20</v>
          </cell>
          <cell r="E43" t="str">
            <v>LUM-L3-01</v>
          </cell>
          <cell r="I43" t="str">
            <v>Construcción de brocales exteriores de concreto armado f'c=250 kg/cm2, elaborado con cemento tipo I, con peso volumétrico mínimo de 2.1 ton/m3 y fibras de nylon 6.12 de diametro entre 0.005 y 0.007 y de longitud 50 mm. en una proporción de un kilogramo de</v>
          </cell>
          <cell r="R43">
            <v>1</v>
          </cell>
          <cell r="V43" t="str">
            <v>brocal</v>
          </cell>
          <cell r="Y43">
            <v>543252.21</v>
          </cell>
        </row>
        <row r="44">
          <cell r="A44">
            <v>21</v>
          </cell>
          <cell r="E44" t="str">
            <v>LUM-L3-02</v>
          </cell>
          <cell r="I44" t="str">
            <v xml:space="preserve">Construcción de brocales interiores de concreto armado f'c=150 kg/cm2 elaborado con cemento tipo I, con peso volumétrico mínimo de 1.9 ton/m3 sin fibras de nylon de dimensiones especificadas en el proyecto a las  referencias del trazo del túnel así  como </v>
          </cell>
          <cell r="R44">
            <v>1</v>
          </cell>
          <cell r="V44" t="str">
            <v>brocal</v>
          </cell>
          <cell r="Y44">
            <v>157701.59</v>
          </cell>
        </row>
        <row r="45">
          <cell r="A45">
            <v>22</v>
          </cell>
          <cell r="E45" t="str">
            <v>LUM-L3-03</v>
          </cell>
          <cell r="I45" t="str">
            <v>Excavación de trinchera perimetral en cualquier tipo de terreno con equipo guiado que garantice la verticalidad de la trinchera, estabilizando las paredes con lodos bentoníticos de 1.10 ton/m3 de densidad mínima, de acuerdo a la especificación correspondi</v>
          </cell>
          <cell r="R45">
            <v>673.9</v>
          </cell>
          <cell r="V45" t="str">
            <v>m3</v>
          </cell>
          <cell r="Y45">
            <v>776568.66</v>
          </cell>
        </row>
        <row r="46">
          <cell r="A46">
            <v>23</v>
          </cell>
          <cell r="E46" t="str">
            <v>LUM-L3-04</v>
          </cell>
          <cell r="I46" t="str">
            <v>Excavación del núcleo central de la lumbrera en cualquier tipo de terreno, estabilizando las paredes con lodos bentoníticos de 1.10 ton/m3 de densidad mínima de acuerdo a la especificación correspondiente y niveles de proyecto.</v>
          </cell>
          <cell r="R46">
            <v>4092.72</v>
          </cell>
          <cell r="V46" t="str">
            <v>m3</v>
          </cell>
          <cell r="Y46">
            <v>2117082.2000000002</v>
          </cell>
        </row>
        <row r="47">
          <cell r="A47">
            <v>24</v>
          </cell>
          <cell r="E47" t="str">
            <v>LUM-L3-05</v>
          </cell>
          <cell r="I47" t="str">
            <v xml:space="preserve">Fabricación y colocación en suposición definitiva del anillo No. 1 del revestimiento primario con concreto f'c=250 kg/cm2, elaborado con cemento tipo I, con peso volumétrico mínimo de 2.1 ton/m3 y fibras de nylon 6.12 de diametro entre 0.005 y 0.007 y de </v>
          </cell>
          <cell r="R47">
            <v>1</v>
          </cell>
          <cell r="V47" t="str">
            <v>anillo</v>
          </cell>
          <cell r="Y47">
            <v>539678.84</v>
          </cell>
        </row>
        <row r="48">
          <cell r="A48">
            <v>25</v>
          </cell>
          <cell r="E48" t="str">
            <v>LUM-L3-06</v>
          </cell>
          <cell r="I48" t="str">
            <v xml:space="preserve">Suministro habilitado y colocacion en su posicion definitiva de las trabes verticales de soporte del primer anillo y guia de los anillos superiores con acero estructural ASTM A36. Con las dimensiones y secciones especificadas en el proyecto. Incluye todo </v>
          </cell>
          <cell r="R48">
            <v>1</v>
          </cell>
          <cell r="V48" t="str">
            <v>cto</v>
          </cell>
          <cell r="Y48">
            <v>539475</v>
          </cell>
        </row>
        <row r="49">
          <cell r="A49">
            <v>26</v>
          </cell>
          <cell r="E49" t="str">
            <v>LUM-L3-07</v>
          </cell>
          <cell r="I49" t="str">
            <v>Construcción de la losa de fondo primaria con concreto f´c=350 kg/cm2. Elaborado con cemento tipo I. Reforzado con fibras de nylon 6.12 de diametro entre 0.005 y 0.007 y de longitud 50 mm. En una proporción de un kilogramo de fibras por un metro cubico de</v>
          </cell>
          <cell r="R49">
            <v>521.13</v>
          </cell>
          <cell r="V49" t="str">
            <v>m3</v>
          </cell>
          <cell r="Y49">
            <v>949780.27</v>
          </cell>
        </row>
        <row r="50">
          <cell r="A50">
            <v>27</v>
          </cell>
          <cell r="E50" t="str">
            <v>LUM-L3-08</v>
          </cell>
          <cell r="I50" t="str">
            <v>Fabricación y colocación en su posición definitiva de los anillos   2, 3, 4 del revestimiento primario con concreto f'c=250 kg/cm2, elaborado con cemento tipo I, con peso volumétrico mínimo de 2.1 ton/m3 y fibras de nylon 6.12 de diametro entre 0.005 y 0.</v>
          </cell>
          <cell r="R50">
            <v>3</v>
          </cell>
          <cell r="V50" t="str">
            <v>anillo</v>
          </cell>
          <cell r="Y50">
            <v>960600.69</v>
          </cell>
        </row>
        <row r="51">
          <cell r="A51">
            <v>28</v>
          </cell>
          <cell r="E51" t="str">
            <v>LUM-L3-09</v>
          </cell>
          <cell r="I51" t="str">
            <v>Fabricación y colocación en su posición definitiva de los anillos   5, 6, 7 y 8 del revestimiento primario y 3 m. de altura con concreto f'c=250 kg/cm2, elaborado con cemento tipo I, con peso volumétrico mínimo de 2.1 ton/m3 y fibras de nylon 6.12 de diam</v>
          </cell>
          <cell r="R51">
            <v>4</v>
          </cell>
          <cell r="V51" t="str">
            <v>anillo</v>
          </cell>
          <cell r="Y51">
            <v>1195724.3600000001</v>
          </cell>
        </row>
        <row r="52">
          <cell r="A52">
            <v>29</v>
          </cell>
          <cell r="E52" t="str">
            <v>LUM-L3-10</v>
          </cell>
          <cell r="I52" t="str">
            <v xml:space="preserve">Fabricación y colocación en su posición definitiva de los anillos   9 y 10 del revestimiento primario y 2 m. de altura con concreto f'c=250 kg/cm2, elaborado con cemento tipo I, con peso volumétrico mínimo de 2.1 ton/m3 y fibras de nylon 6.12 de diametro </v>
          </cell>
          <cell r="R52">
            <v>2</v>
          </cell>
          <cell r="V52" t="str">
            <v>anillo</v>
          </cell>
          <cell r="Y52">
            <v>450321.54</v>
          </cell>
        </row>
        <row r="53">
          <cell r="A53">
            <v>30</v>
          </cell>
          <cell r="E53" t="str">
            <v>LUM-L3-11A</v>
          </cell>
          <cell r="I53" t="str">
            <v>Suministro habilitado y colocacion en su posicion definitiva de los marcos  metalicos de refuerzo del revestimiento primario de concreto y mortero de la lumbrera  con acero estructural ASTM A36. Con las dimensiones especificadas en el proyecto. Incluye to</v>
          </cell>
          <cell r="R53">
            <v>9</v>
          </cell>
          <cell r="V53" t="str">
            <v>anillo</v>
          </cell>
          <cell r="Y53">
            <v>1347978.15</v>
          </cell>
        </row>
        <row r="54">
          <cell r="A54">
            <v>31</v>
          </cell>
          <cell r="E54" t="str">
            <v>LUM-L3-11B</v>
          </cell>
          <cell r="I54" t="str">
            <v>Suministro habilitado y colocacion en su posicion definitiva de los marcos  metalicos de refuerzo del revestimiento primario de concreto de la lumbrera  con acero estructural ASTM A36. Con las dimensiones especificadas en el proyecto. Incluye todo lo cont</v>
          </cell>
          <cell r="R54">
            <v>10</v>
          </cell>
          <cell r="V54" t="str">
            <v>anillo</v>
          </cell>
          <cell r="Y54">
            <v>1497753.5</v>
          </cell>
        </row>
        <row r="55">
          <cell r="A55">
            <v>32</v>
          </cell>
          <cell r="E55" t="str">
            <v>LUM-L3-12</v>
          </cell>
          <cell r="I55" t="str">
            <v>Relleno perimetral del espacio anular entre el revestimiento primario de la lumbrera y las paredes de la excavacion con una mezcla de mortero-bentonita de f´c= 30 kg/cm2 por medio de tuberias tremie u otro procedimeiento que garantice una colocación unifo</v>
          </cell>
          <cell r="R55">
            <v>608.32000000000005</v>
          </cell>
          <cell r="V55" t="str">
            <v>m3</v>
          </cell>
          <cell r="Y55">
            <v>1305801.46</v>
          </cell>
        </row>
        <row r="56">
          <cell r="A56">
            <v>33</v>
          </cell>
          <cell r="E56" t="str">
            <v>LUM-L3-13</v>
          </cell>
          <cell r="I56" t="str">
            <v>Limpieza del interior el revestimiento primario de la lumbrera Incluye todo lo contemplado en las especificacion correspondiente.</v>
          </cell>
          <cell r="R56">
            <v>1</v>
          </cell>
          <cell r="V56" t="str">
            <v>cto</v>
          </cell>
          <cell r="Y56">
            <v>465169.35</v>
          </cell>
        </row>
        <row r="57">
          <cell r="A57">
            <v>34</v>
          </cell>
          <cell r="E57" t="str">
            <v>LUM-L3-14</v>
          </cell>
          <cell r="I57" t="str">
            <v>Suministro habilitado y colocacion de estructura metalica  con acero estructural ASTM A36. para portales de entrada y slida del escudo en la lumbrera L3 de acuerdo a las referencias del trazo del tunel y los niveles del proyecto Incluye todo lo contemplad</v>
          </cell>
          <cell r="R57">
            <v>1</v>
          </cell>
          <cell r="V57" t="str">
            <v>cto</v>
          </cell>
          <cell r="Y57">
            <v>295520.78000000003</v>
          </cell>
        </row>
        <row r="58">
          <cell r="A58">
            <v>35</v>
          </cell>
          <cell r="E58" t="str">
            <v>LUM-L3-15.1A</v>
          </cell>
          <cell r="I58" t="str">
            <v xml:space="preserve">Construcción del revestimiento definitivo de la lumbrera L3 que comprende la losa de fondo y muros cilíndricos verticales y de portal hasta el nivel inferior de las zonas de mortero, con concreto f´c= 250 kg/cm2, elaborado con cemento tipo CPP30R RS, con </v>
          </cell>
          <cell r="R58">
            <v>1</v>
          </cell>
          <cell r="V58" t="str">
            <v>cto</v>
          </cell>
          <cell r="Y58">
            <v>513238.37</v>
          </cell>
        </row>
        <row r="59">
          <cell r="A59">
            <v>36</v>
          </cell>
          <cell r="E59" t="str">
            <v>LUM-L3-15.1B</v>
          </cell>
          <cell r="I59" t="str">
            <v>Construcción del revestimiento definitivo de la lumbrera L3 que comprende el nivel inferior de las zonas de mortero hasta el nivel superior de concreto de los portales de entrada y salida del escudo, con concreto f´c= 250 kg/cm2, elaborado con cemento tip</v>
          </cell>
          <cell r="R59">
            <v>1</v>
          </cell>
          <cell r="V59" t="str">
            <v>cto</v>
          </cell>
          <cell r="Y59">
            <v>542021.72</v>
          </cell>
        </row>
        <row r="60">
          <cell r="A60">
            <v>37</v>
          </cell>
          <cell r="E60" t="str">
            <v>LUM-L3-15.1C</v>
          </cell>
          <cell r="I60" t="str">
            <v xml:space="preserve">Construcción del revestimiento definitivo de la lumbrera L3 que comprende del nivel superior de concreto de los portales de entrada y salida del escudo hasta el nivel superior del anillo perimetral de concreto de remate del revestimiento definitivo de la </v>
          </cell>
          <cell r="R60">
            <v>1</v>
          </cell>
          <cell r="V60" t="str">
            <v>cto</v>
          </cell>
          <cell r="Y60">
            <v>992401.6</v>
          </cell>
        </row>
        <row r="61">
          <cell r="A61">
            <v>38</v>
          </cell>
          <cell r="E61" t="str">
            <v>LUM-L3-16</v>
          </cell>
          <cell r="I61" t="str">
            <v>Limpieza del interior el revestimiento definitivo de la lumbrera y desmantelamiento de todas las instalaciones y equipos utilizados en la construcción de la lumbrera.  Incluye todo lo contenido en las especificacion correspondiente.</v>
          </cell>
          <cell r="R61">
            <v>1</v>
          </cell>
          <cell r="V61" t="str">
            <v>cto</v>
          </cell>
          <cell r="Y61">
            <v>56145.77</v>
          </cell>
        </row>
        <row r="62">
          <cell r="A62">
            <v>39</v>
          </cell>
          <cell r="E62" t="str">
            <v>LUM-L3-19</v>
          </cell>
          <cell r="I62" t="str">
            <v>Suministro y colocación de barda perimetral a base de lamina pintro.</v>
          </cell>
          <cell r="R62">
            <v>1</v>
          </cell>
          <cell r="V62" t="str">
            <v>cto</v>
          </cell>
          <cell r="Y62">
            <v>157499.73000000001</v>
          </cell>
        </row>
        <row r="63">
          <cell r="I63" t="str">
            <v>total lumbrera L-3</v>
          </cell>
          <cell r="Y63">
            <v>15403715.789999997</v>
          </cell>
        </row>
        <row r="65">
          <cell r="E65" t="str">
            <v>LUMBRERA L-4</v>
          </cell>
        </row>
        <row r="66">
          <cell r="A66">
            <v>40</v>
          </cell>
          <cell r="E66" t="str">
            <v>LUM-L4-01</v>
          </cell>
          <cell r="I66" t="str">
            <v>Construcción de brocales exteriores de concreto armado f'c=250 kg/cm2, elaborado con  cemento tipo I, con peso volumétrico mínimo de 2.1 ton/m3 y  fibras de nylon 6.12 de diametro  entre 0.005 y 0.007 y de longitud 50 mm. en una proporción de un kilogramo</v>
          </cell>
          <cell r="R66">
            <v>1</v>
          </cell>
          <cell r="V66" t="str">
            <v>brocal</v>
          </cell>
          <cell r="Y66">
            <v>540589.02</v>
          </cell>
        </row>
        <row r="67">
          <cell r="A67">
            <v>41</v>
          </cell>
          <cell r="E67" t="str">
            <v>LUM-L4-02</v>
          </cell>
          <cell r="I67" t="str">
            <v xml:space="preserve">Construcción de brocales interiores de concreto armado f'c=150 kg/cm2 elaborado con cemento tipo I, con peso volumétrico mínimo de 1.9 ton/m3 sin fibras de nylon de dimensiones especificadas en el proyecto a las referencias del trazo del túnel así como a </v>
          </cell>
          <cell r="R67">
            <v>1</v>
          </cell>
          <cell r="V67" t="str">
            <v>brocal</v>
          </cell>
          <cell r="Y67">
            <v>157380.5</v>
          </cell>
        </row>
        <row r="68">
          <cell r="A68">
            <v>42</v>
          </cell>
          <cell r="E68" t="str">
            <v>LUM-L4-03</v>
          </cell>
          <cell r="I68" t="str">
            <v>Excavación de trinchera perimetral en cualquier tipo de terreno con equipo guiado que garantice la verticalidad de la trinchera, estabilizando las paredes con lodos bentoníticos de 1.10 ton/m3 de densidad mínima, de acuerdo a la especificación correspondi</v>
          </cell>
          <cell r="R68">
            <v>673.9</v>
          </cell>
          <cell r="V68" t="str">
            <v>m3</v>
          </cell>
          <cell r="Y68">
            <v>770207.05</v>
          </cell>
        </row>
        <row r="69">
          <cell r="A69">
            <v>43</v>
          </cell>
          <cell r="E69" t="str">
            <v>LUM-L4-04</v>
          </cell>
          <cell r="I69" t="str">
            <v>Excavación del núcleo central de la lumbrera en cualquier tipo de terreno, estabilizando las paredes con lodos bentoníticos de 1.10 ton/m3 de densidad mínima de acuerdo a la especificación correspondiente y niveles de proyecto.</v>
          </cell>
          <cell r="R69">
            <v>4092.72</v>
          </cell>
          <cell r="V69" t="str">
            <v>m3</v>
          </cell>
          <cell r="Y69">
            <v>2078487.85</v>
          </cell>
        </row>
        <row r="70">
          <cell r="A70">
            <v>44</v>
          </cell>
          <cell r="E70" t="str">
            <v>LUM-L4-05</v>
          </cell>
          <cell r="I70" t="str">
            <v>Fabricación y colocación en su posición definitiva del anillo No. 1 del revestimiento primario con concreto f'c=250 kg/cm2, elaborado con cemento tipo I, con peso volumétrico mínimo de 2.1 ton/m3 y fibras de nylon 6.12 de diametro entre 0.005 y 0.007 y de</v>
          </cell>
          <cell r="R70">
            <v>1</v>
          </cell>
          <cell r="V70" t="str">
            <v>anillo</v>
          </cell>
          <cell r="Y70">
            <v>539678.84</v>
          </cell>
        </row>
        <row r="71">
          <cell r="A71">
            <v>45</v>
          </cell>
          <cell r="E71" t="str">
            <v>LUM-L4-06</v>
          </cell>
          <cell r="I71" t="str">
            <v xml:space="preserve">Suministro habilitado y colocacion en su posicion definitiva de las trabes verticales de soporte del primer anillo y guia de los anillos superiores con acero estructural ASTM A36. Con las dimensiones y secciones especificadas en el proyecto. Incluye todo </v>
          </cell>
          <cell r="R71">
            <v>1</v>
          </cell>
          <cell r="V71" t="str">
            <v>cto</v>
          </cell>
          <cell r="Y71">
            <v>491205.51</v>
          </cell>
        </row>
        <row r="72">
          <cell r="A72">
            <v>46</v>
          </cell>
          <cell r="E72" t="str">
            <v>LUM-L4-07</v>
          </cell>
          <cell r="I72" t="str">
            <v>Construcción de la losa de fondo primaria con concreto f´c=350 kg/cm2. Elaborado con cemento tipo I. Reforzado con fibras de nylon 6.12 de diametro entre 0.005 y 0.007 y de longitud 50 mm. En una proporción de un kilogramo de fibras por un metro cubico de</v>
          </cell>
          <cell r="R72">
            <v>521.13</v>
          </cell>
          <cell r="V72" t="str">
            <v>m3</v>
          </cell>
          <cell r="Y72">
            <v>949780.27</v>
          </cell>
        </row>
        <row r="73">
          <cell r="A73">
            <v>47</v>
          </cell>
          <cell r="E73" t="str">
            <v>LUM-L4-08</v>
          </cell>
          <cell r="I73" t="str">
            <v>Fabricación y colocación en su posición definitiva de los anillos   2, 3, 4 del revestimiento primario con concreto f'c=250 kg/cm2, elaborado con cemento tipo I, con peso volumétrico mínimo de 2.1 ton/m3 y fibras de nylon 6.12 de diametro entre 0.005 y 0.</v>
          </cell>
          <cell r="R73">
            <v>3</v>
          </cell>
          <cell r="V73" t="str">
            <v>anillo</v>
          </cell>
          <cell r="Y73">
            <v>960600.69</v>
          </cell>
        </row>
        <row r="74">
          <cell r="A74">
            <v>48</v>
          </cell>
          <cell r="E74" t="str">
            <v>LUM-L4-09</v>
          </cell>
          <cell r="I74" t="str">
            <v>Fabricación y colocación en su posición definitiva de los anillos   5, 6, 7 y 8 del revestimiento primario y 3 m. de altura con concreto f'c=250 kg/cm2, elaborado con cemento tipo I, con peso volumétrico mínimo de 2.1 ton/m3 y fibras de nylon 6.12 de diam</v>
          </cell>
          <cell r="R74">
            <v>4</v>
          </cell>
          <cell r="V74" t="str">
            <v>anillo</v>
          </cell>
          <cell r="Y74">
            <v>1195724.3600000001</v>
          </cell>
        </row>
        <row r="75">
          <cell r="A75">
            <v>49</v>
          </cell>
          <cell r="E75" t="str">
            <v>LUM-L4-10</v>
          </cell>
          <cell r="I75" t="str">
            <v xml:space="preserve">Fabricación y colocación en su posición definitiva de los anillos   9 y 10 del revestimiento primario y 2 m. de altura con concreto f'c=250 kg/cm2, elaborado con cemento tipo I, con peso volumétrico mínimo de 2.1 ton/m3 y fibras de nylon 6.12 de diametro </v>
          </cell>
          <cell r="R75">
            <v>2</v>
          </cell>
          <cell r="V75" t="str">
            <v>anillo</v>
          </cell>
          <cell r="Y75">
            <v>450321.54</v>
          </cell>
        </row>
        <row r="76">
          <cell r="A76">
            <v>50</v>
          </cell>
          <cell r="E76" t="str">
            <v>LUM-L4-11A</v>
          </cell>
          <cell r="I76" t="str">
            <v>Suministro habilitado y colocacion en su posicion definitiva de los marcos  metalicos de refuerzo del revestimiento primario de concreto y mortero de la lumbrera  con acero estructural ASTM A36. Con las dimensiones especificadas en el proyecto. Incluye to</v>
          </cell>
          <cell r="R76">
            <v>9</v>
          </cell>
          <cell r="V76" t="str">
            <v>anillo</v>
          </cell>
          <cell r="Y76">
            <v>1347978.15</v>
          </cell>
        </row>
        <row r="77">
          <cell r="A77">
            <v>51</v>
          </cell>
          <cell r="E77" t="str">
            <v>LUM-L4-11B</v>
          </cell>
          <cell r="I77" t="str">
            <v>Suministro habilitado y colocacion en su posicion definitiva de los marcos  metalicos de refuerzo del revestimiento primario de concreto de la lumbrera  con acero estructural ASTM A36. Con las dimensiones especificadas en el proyecto. Incluye todo lo cont</v>
          </cell>
          <cell r="R77">
            <v>10</v>
          </cell>
          <cell r="V77" t="str">
            <v>anillo</v>
          </cell>
          <cell r="Y77">
            <v>1497753.5</v>
          </cell>
        </row>
        <row r="78">
          <cell r="A78">
            <v>52</v>
          </cell>
          <cell r="E78" t="str">
            <v>LUM-L4-12</v>
          </cell>
          <cell r="I78" t="str">
            <v>Relleno perimetral del espacio anular entre el revestimiento primario de la lumbrera y las paredes de la excavacion con una mezcla de mortero-bentonita de f´c= 30 kg/cm2 por medio de tuberias tremie u otro procedimeiento que garantice una colocación unifo</v>
          </cell>
          <cell r="R78">
            <v>608.32000000000005</v>
          </cell>
          <cell r="V78" t="str">
            <v>m3</v>
          </cell>
          <cell r="Y78">
            <v>1305801.46</v>
          </cell>
        </row>
        <row r="79">
          <cell r="A79">
            <v>53</v>
          </cell>
          <cell r="E79" t="str">
            <v>LUM-L4-13</v>
          </cell>
          <cell r="I79" t="str">
            <v>Limpieza del interior el revestimiento primario de la lumbrera Incluye todo lo contemplado en las especificacion correspondiente.</v>
          </cell>
          <cell r="R79">
            <v>1</v>
          </cell>
          <cell r="V79" t="str">
            <v>cto</v>
          </cell>
          <cell r="Y79">
            <v>398872.97</v>
          </cell>
        </row>
        <row r="80">
          <cell r="A80">
            <v>54</v>
          </cell>
          <cell r="E80" t="str">
            <v>LUM-L4-14</v>
          </cell>
          <cell r="I80" t="str">
            <v>Suministro habilitado y colocacion de estructura metalica  con acero estructural ASTM A36. para portales de entrada y slida del escudo en la lumbrera L4 de acuerdo a las referencias del trazo del tunel y los niveles del proyecto Incluye todo lo contemplad</v>
          </cell>
          <cell r="R80">
            <v>1</v>
          </cell>
          <cell r="V80" t="str">
            <v>cto</v>
          </cell>
          <cell r="Y80">
            <v>295520.78000000003</v>
          </cell>
        </row>
        <row r="81">
          <cell r="A81">
            <v>55</v>
          </cell>
          <cell r="E81" t="str">
            <v>LUM-L4-15.1A</v>
          </cell>
          <cell r="I81" t="str">
            <v>Construcción del revestimiento definitivo de la lumbrera L4 que comprende la losa de fondo y muros cilindricos verticales y de portal hasta el nivel inferior de las zonas de mortero con concreto f´c=250 kg/cm2. Elaborado con cemento tipo CPP30R RS con pes</v>
          </cell>
          <cell r="R81">
            <v>1</v>
          </cell>
          <cell r="V81" t="str">
            <v>cto</v>
          </cell>
          <cell r="Y81">
            <v>513238.37</v>
          </cell>
        </row>
        <row r="82">
          <cell r="A82">
            <v>56</v>
          </cell>
          <cell r="E82" t="str">
            <v>LUM-L4-15.1B</v>
          </cell>
          <cell r="I82" t="str">
            <v xml:space="preserve">Construcción del revestimiento definitivo de la lumbrera L4 que comprende el nivel inferior de las zonas de mortero hasta el nivel superior de concreto de los portales de entrada y salida del escudo con concreto f´c=250 kg/cm2. Elaborado con cemento tipo </v>
          </cell>
          <cell r="R82">
            <v>1</v>
          </cell>
          <cell r="V82" t="str">
            <v>cto</v>
          </cell>
          <cell r="Y82">
            <v>542021.72</v>
          </cell>
        </row>
        <row r="83">
          <cell r="A83">
            <v>57</v>
          </cell>
          <cell r="E83" t="str">
            <v>LUM-L4-15.C</v>
          </cell>
          <cell r="I83" t="str">
            <v xml:space="preserve">Construcción del revestimiento definitivo de la lumbrera L4 que comprende del nivel superior de concreto de los portales de entrada y salida del escudo hasta el nivel superior del anillo perimetral de concreto de remate del revestimiento definitivo de la </v>
          </cell>
          <cell r="R83">
            <v>1</v>
          </cell>
          <cell r="V83" t="str">
            <v>cto</v>
          </cell>
          <cell r="Y83">
            <v>874629.9</v>
          </cell>
        </row>
        <row r="84">
          <cell r="A84">
            <v>58</v>
          </cell>
          <cell r="E84" t="str">
            <v>LUM-L4-16</v>
          </cell>
          <cell r="I84" t="str">
            <v>Limpieza del interior el revestimiento definitivo de la lumbrera y desmantelamiento de todas las instalaciones y equipos utilizados en la construcción de la lumbrera.  Incluye todo lo contenido en las especificacion correspondiente.</v>
          </cell>
          <cell r="R84">
            <v>1</v>
          </cell>
          <cell r="V84" t="str">
            <v>cto</v>
          </cell>
          <cell r="Y84">
            <v>56145.77</v>
          </cell>
        </row>
        <row r="85">
          <cell r="A85">
            <v>59</v>
          </cell>
          <cell r="E85" t="str">
            <v>LUM-L4-19</v>
          </cell>
          <cell r="I85" t="str">
            <v>Suministro y colocación de barda perimetral a base de lamina pintro.</v>
          </cell>
          <cell r="R85">
            <v>1</v>
          </cell>
          <cell r="V85" t="str">
            <v>cto</v>
          </cell>
          <cell r="Y85">
            <v>161341.19</v>
          </cell>
        </row>
        <row r="86">
          <cell r="I86" t="str">
            <v>total lumbrera L-4</v>
          </cell>
          <cell r="Y86">
            <v>15127279.439999998</v>
          </cell>
        </row>
        <row r="88">
          <cell r="E88" t="str">
            <v>LUMBRERA L-5</v>
          </cell>
        </row>
        <row r="89">
          <cell r="A89">
            <v>60</v>
          </cell>
          <cell r="E89" t="str">
            <v>LUM-L5-01</v>
          </cell>
          <cell r="I89" t="str">
            <v>Construcción de brocales exteriores de concreto armado f'c=250 kg/cm2, elaborado con cemento tipo I, con peso volumétrico mínimo de 2.1 ton/m3 y fibras de nylon 6.12 de diametro entre 0.005 y 0.007 y de longitud 50 mm. en una proporción de un kilogramo de</v>
          </cell>
          <cell r="R89">
            <v>1</v>
          </cell>
          <cell r="V89" t="str">
            <v>brocal</v>
          </cell>
          <cell r="Y89">
            <v>539308.56000000006</v>
          </cell>
        </row>
        <row r="90">
          <cell r="A90">
            <v>61</v>
          </cell>
          <cell r="E90" t="str">
            <v>LUM-L5-02</v>
          </cell>
          <cell r="I90" t="str">
            <v xml:space="preserve">Construcción de brocales interiores de concreto armado f'c=150 kg/cm2 elaborado con cemento tipo I, con peso volumétrico mínimo de 1.9 ton/m3 sin fibras de nylon de dimensiones especificadas en el proyecto a las referencias del trazo del túnel así como a </v>
          </cell>
          <cell r="R90">
            <v>1</v>
          </cell>
          <cell r="V90" t="str">
            <v>brocal</v>
          </cell>
          <cell r="Y90">
            <v>157059.4</v>
          </cell>
        </row>
        <row r="91">
          <cell r="A91">
            <v>62</v>
          </cell>
          <cell r="E91" t="str">
            <v>LUM-L5-03</v>
          </cell>
          <cell r="I91" t="str">
            <v>Excavación de trinchera perimetral en cualquier tipo de terreno con equipo guiado que garantice la verticalidad de la trinchera, estabilizando las paredes con lodos bentoníticos de 1.10 ton/m3 de densidad mínima, de acuerdo a la especificación correspondi</v>
          </cell>
          <cell r="R91">
            <v>673.9</v>
          </cell>
          <cell r="V91" t="str">
            <v>m3</v>
          </cell>
          <cell r="Y91">
            <v>763838.69</v>
          </cell>
        </row>
        <row r="92">
          <cell r="A92">
            <v>63</v>
          </cell>
          <cell r="E92" t="str">
            <v>LUM-L5-04</v>
          </cell>
          <cell r="I92" t="str">
            <v>Excavación del núcleo central de la lumbrera en cualquier tipo de terreno, estabilizando las paredes con lodos bentoníticos de 1.10 ton/m3 de densidad mínima de acuerdo a la especificación correspondiente y niveles de proyecto.</v>
          </cell>
          <cell r="R92">
            <v>4092.72</v>
          </cell>
          <cell r="V92" t="str">
            <v>m3</v>
          </cell>
          <cell r="Y92">
            <v>2039811.65</v>
          </cell>
        </row>
        <row r="93">
          <cell r="A93">
            <v>64</v>
          </cell>
          <cell r="E93" t="str">
            <v>LUM-L5-05</v>
          </cell>
          <cell r="I93" t="str">
            <v>Fabricación y colocación en su posición definitiva del anillo No. 1 del revestimiento primario con concreto f'c=250 kg/cm2, elaborado con cemento tipo I, con peso volumétrico mínimo de 2.1 ton/m3 y fibras de nylon 6.12 de diametro entre 0.005 y 0.007 y de</v>
          </cell>
          <cell r="R93">
            <v>1</v>
          </cell>
          <cell r="V93" t="str">
            <v>anillo</v>
          </cell>
          <cell r="Y93">
            <v>463671.2</v>
          </cell>
        </row>
        <row r="94">
          <cell r="A94">
            <v>65</v>
          </cell>
          <cell r="E94" t="str">
            <v>LUM-L5-06</v>
          </cell>
          <cell r="I94" t="str">
            <v xml:space="preserve">Suministro habilitado y colocacion en su posicion definitiva de las trabes verticales de soporte del primer anillo y guia de los anillos superiores con acero estructural ASTM A36. Con las dimensiones y secciones especificadas en el proyecto. Incluye todo </v>
          </cell>
          <cell r="R94">
            <v>1</v>
          </cell>
          <cell r="V94" t="str">
            <v>cto</v>
          </cell>
          <cell r="Y94">
            <v>616924.37</v>
          </cell>
        </row>
        <row r="95">
          <cell r="A95">
            <v>66</v>
          </cell>
          <cell r="E95" t="str">
            <v>LUM-L5-07</v>
          </cell>
          <cell r="I95" t="str">
            <v>Construcción de la losa de fondo primaria con concreto f´c=350 kg/cm2. Elaborado con cemento tipo I. Reforzado con fibras de nylon 6.12 de diametro entre 0.005 y 0.007 y de longitud 50 mm. En una proporción de un kilogramo de fibras por un metro cubico de</v>
          </cell>
          <cell r="R95">
            <v>521.13</v>
          </cell>
          <cell r="V95" t="str">
            <v>m3</v>
          </cell>
          <cell r="Y95">
            <v>949780.27</v>
          </cell>
        </row>
        <row r="96">
          <cell r="A96">
            <v>67</v>
          </cell>
          <cell r="E96" t="str">
            <v>LUM-L5-08</v>
          </cell>
          <cell r="I96" t="str">
            <v>Fabricación y colocación en su posición definitiva de los anillos 2, 3 y 4 del revestimiento primario, con concreto f´c= 250 kg/cm2, elaborado con cemento tipo I con peso volumétrico mínimo de 2.1 ton/m3 y fibras de nylon 6.12 de diámetro entre 0.005 y 0.</v>
          </cell>
          <cell r="R96">
            <v>3</v>
          </cell>
          <cell r="V96" t="str">
            <v>anillo</v>
          </cell>
          <cell r="Y96">
            <v>969421.53</v>
          </cell>
        </row>
        <row r="97">
          <cell r="A97">
            <v>68</v>
          </cell>
          <cell r="E97" t="str">
            <v>LUM-L5-09</v>
          </cell>
          <cell r="I97" t="str">
            <v>Fabricación y colocación en su posición definitiva de los anillos   5, 6, 7 y 8 del revestimiento primario y 3 m. de altura con concreto f'c=250 kg/cm2, elaborado con cemento tipo I, con peso volumétrico mínimo de 2.1 ton/m3 y fibras de nylon 6.12 de diam</v>
          </cell>
          <cell r="R97">
            <v>4</v>
          </cell>
          <cell r="V97" t="str">
            <v>anillo</v>
          </cell>
          <cell r="Y97">
            <v>1280874.72</v>
          </cell>
        </row>
        <row r="98">
          <cell r="A98">
            <v>69</v>
          </cell>
          <cell r="E98" t="str">
            <v>LUM-L5-10</v>
          </cell>
          <cell r="I98" t="str">
            <v xml:space="preserve">Fabricación y colocación en su posición definitiva de los anillos   9 y 10 del revestimiento primario y 2 m. de altura con concreto f'c=250 kg/cm2, elaborado con cemento tipo I, con peso volumétrico mínimo de 2.1 ton/m3 y fibras de nylon 6.12 de diametro </v>
          </cell>
          <cell r="R98">
            <v>2</v>
          </cell>
          <cell r="V98" t="str">
            <v>anillo</v>
          </cell>
          <cell r="Y98">
            <v>479308.5</v>
          </cell>
        </row>
        <row r="99">
          <cell r="A99">
            <v>70</v>
          </cell>
          <cell r="E99" t="str">
            <v>LUM-L5-11A</v>
          </cell>
          <cell r="I99" t="str">
            <v>Suministro habilitado y colocacion en su posicion definitiva de los marcos  metalicos de refuerzo del revestimiento primario de concreto y mortero de la lumbrera  con acero estructural ASTM A36. Con las dimensiones especificadas en el proyecto. Incluye to</v>
          </cell>
          <cell r="R99">
            <v>9</v>
          </cell>
          <cell r="V99" t="str">
            <v>anillo</v>
          </cell>
          <cell r="Y99">
            <v>1347978.15</v>
          </cell>
        </row>
        <row r="100">
          <cell r="A100">
            <v>71</v>
          </cell>
          <cell r="E100" t="str">
            <v>LUM-L5-11B</v>
          </cell>
          <cell r="I100" t="str">
            <v>Suministro habilitado y colocacion en su posicion definitiva de los marcos  metalicos de refuerzo del revestimiento primario de concreto de la lumbrera  con acero estructural ASTM A36. Con las dimensiones especificadas en el proyecto. Incluye todo lo cont</v>
          </cell>
          <cell r="R100">
            <v>10</v>
          </cell>
          <cell r="V100" t="str">
            <v>anillo</v>
          </cell>
          <cell r="Y100">
            <v>1497753.5</v>
          </cell>
        </row>
        <row r="101">
          <cell r="A101">
            <v>72</v>
          </cell>
          <cell r="E101" t="str">
            <v>LUM-L5-12</v>
          </cell>
          <cell r="I101" t="str">
            <v>Relleno perimetral del espacio anular entre el revestimiento primario de la lumbrera y las paredes de la excavacion con una mezcla de mortero-bentonita de f´c= 30 kg/cm2 por medio de tuberias tremie u otro procedimeiento que garantice una colocación unifo</v>
          </cell>
          <cell r="R101">
            <v>608.32000000000005</v>
          </cell>
          <cell r="V101" t="str">
            <v>m3</v>
          </cell>
          <cell r="Y101">
            <v>1305801.46</v>
          </cell>
        </row>
        <row r="102">
          <cell r="A102">
            <v>73</v>
          </cell>
          <cell r="E102" t="str">
            <v>LUM-L5-13</v>
          </cell>
          <cell r="I102" t="str">
            <v>Limpieza del interior el revestimiento primario de la lumbrera Incluye todo lo contemplado en las especificacion correspondiente.</v>
          </cell>
          <cell r="R102">
            <v>1</v>
          </cell>
          <cell r="V102" t="str">
            <v>cto</v>
          </cell>
          <cell r="Y102">
            <v>372547.65</v>
          </cell>
        </row>
        <row r="103">
          <cell r="A103">
            <v>74</v>
          </cell>
          <cell r="E103" t="str">
            <v>LUM-L5-14</v>
          </cell>
          <cell r="I103" t="str">
            <v>Suministro habilitado y colocacion de estructura metalica  con acero estructural ASTM A36. para portales de entrada y slida del escudo en la lumbrera L5 de acuerdo a las referencias del trazo del tunel y los niveles del proyecto Incluye todo lo contemplad</v>
          </cell>
          <cell r="R103">
            <v>1</v>
          </cell>
          <cell r="V103" t="str">
            <v>cto</v>
          </cell>
          <cell r="Y103">
            <v>295520.78000000003</v>
          </cell>
        </row>
        <row r="104">
          <cell r="A104">
            <v>75</v>
          </cell>
          <cell r="E104" t="str">
            <v>LUM-L5-15.1A</v>
          </cell>
          <cell r="I104" t="str">
            <v>Construcción del revestimiento definitivo de la lumbrera L5 que comprende la losa de fondo y muros cilindricos verticales y de portal hasta el nivel inferior de las zonas de mortero con concreto f´c=250 kg/cm2. Elaborado con cemento tipo CPP30R RS con pes</v>
          </cell>
          <cell r="R104">
            <v>1</v>
          </cell>
          <cell r="V104" t="str">
            <v>cto</v>
          </cell>
          <cell r="Y104">
            <v>513238.37</v>
          </cell>
        </row>
        <row r="105">
          <cell r="A105">
            <v>76</v>
          </cell>
          <cell r="E105" t="str">
            <v>LUM-L5-15.1B</v>
          </cell>
          <cell r="I105" t="str">
            <v xml:space="preserve">Construcción del revestimiento definitivo de la lumbrera L5 que comprende el nivel inferior de las zonas de mortero hasta el nivel superior de concreto de los portales de entrada y salida del escudo con concreto f´c=250 kg/cm2. Elaborado con cemento tipo </v>
          </cell>
          <cell r="R105">
            <v>1</v>
          </cell>
          <cell r="V105" t="str">
            <v>cto</v>
          </cell>
          <cell r="Y105">
            <v>542021.72</v>
          </cell>
        </row>
        <row r="106">
          <cell r="A106">
            <v>77</v>
          </cell>
          <cell r="E106" t="str">
            <v>LUM-L5-15.1C</v>
          </cell>
          <cell r="I106" t="str">
            <v xml:space="preserve">Construcción del revestimiento definitivo de la lumbrera L5 que comprende del nivel superior de concreto de los portales de entrada y salida del escudo hasta el nivel superior del anillo perimetral de concreto de remate del revestimiento definitivo de la </v>
          </cell>
          <cell r="R106">
            <v>1</v>
          </cell>
          <cell r="V106" t="str">
            <v>cto</v>
          </cell>
          <cell r="Y106">
            <v>890943.43</v>
          </cell>
        </row>
        <row r="107">
          <cell r="A107">
            <v>78</v>
          </cell>
          <cell r="E107" t="str">
            <v>LUM-L5-16</v>
          </cell>
          <cell r="I107" t="str">
            <v>Limpieza del interior el revestimiento definitivo de la lumbrera y desmantelamiento de todas las instalaciones y equipos utilizados en la construcción de la lumbrera.  Incluye todo lo contenido en las especificacion correspondiente.</v>
          </cell>
          <cell r="R107">
            <v>1</v>
          </cell>
          <cell r="V107" t="str">
            <v>cto</v>
          </cell>
          <cell r="Y107">
            <v>56145.77</v>
          </cell>
        </row>
        <row r="108">
          <cell r="A108">
            <v>79</v>
          </cell>
          <cell r="E108" t="str">
            <v>LUM-L5-19</v>
          </cell>
          <cell r="I108" t="str">
            <v>Suministro y colocación de barda perimetral a base de lamina pintro.</v>
          </cell>
          <cell r="R108">
            <v>1</v>
          </cell>
          <cell r="V108" t="str">
            <v>cto</v>
          </cell>
          <cell r="Y108">
            <v>142133.91</v>
          </cell>
        </row>
        <row r="109">
          <cell r="I109" t="str">
            <v>total lumbrera L-5</v>
          </cell>
          <cell r="Y109">
            <v>15224083.629999999</v>
          </cell>
        </row>
        <row r="111">
          <cell r="E111" t="str">
            <v>LUMBRERA L-6</v>
          </cell>
        </row>
        <row r="112">
          <cell r="A112">
            <v>80</v>
          </cell>
          <cell r="E112" t="str">
            <v>LUM-L6-01</v>
          </cell>
          <cell r="I112" t="str">
            <v>Construcción de brocales exteriores de concreto armado f'c=250 kg/cm2, elaborado con cemento tipo I, con peso volumétrico mínimo de 2.1 ton/m3 y fibras de nylon 6.12 de diametro entre 0.005 y 0.007 y de longitud 50 mm. en una proporción de un kilogramo de</v>
          </cell>
          <cell r="R112">
            <v>1</v>
          </cell>
          <cell r="V112" t="str">
            <v>brocal</v>
          </cell>
          <cell r="Y112">
            <v>479616.85</v>
          </cell>
        </row>
        <row r="113">
          <cell r="A113">
            <v>81</v>
          </cell>
          <cell r="E113" t="str">
            <v>LUM-L6-02</v>
          </cell>
          <cell r="I113" t="str">
            <v xml:space="preserve">Construcción de brocales interiores de concreto armado f'c=150 kg/cm2 elaborado con cemento tipo I, con peso volumétrico mínimo de 1.9 ton/m3 sin fibras de nylon de dimensiones especificadas en el proyecto a las referencias del trazo del túnel así como a </v>
          </cell>
          <cell r="R113">
            <v>1</v>
          </cell>
          <cell r="V113" t="str">
            <v>brocal</v>
          </cell>
          <cell r="Y113">
            <v>166734.73000000001</v>
          </cell>
        </row>
        <row r="114">
          <cell r="A114">
            <v>82</v>
          </cell>
          <cell r="E114" t="str">
            <v>LUM-L6-03</v>
          </cell>
          <cell r="I114" t="str">
            <v>Excavación de trinchera perimetral en cualquier tipo de terreno con equipo guiado que garantice la verticalidad de la trinchera, estabilizando las paredes con lodos bentoníticos de 1.10 ton/m3 de densidad mínima, de acuerdo a la especificación correspondi</v>
          </cell>
          <cell r="R114">
            <v>896.42</v>
          </cell>
          <cell r="V114" t="str">
            <v>m3</v>
          </cell>
          <cell r="Y114">
            <v>979401.6</v>
          </cell>
        </row>
        <row r="115">
          <cell r="A115">
            <v>83</v>
          </cell>
          <cell r="E115" t="str">
            <v>LUM-L6-04</v>
          </cell>
          <cell r="I115" t="str">
            <v>Excavación del núcleo central de la lumbrera en cualquier tipo de terreno, estabilizando las paredes con lodos bentoníticos de 1.10 ton/m3 de densidad mínima de acuerdo a la especificación correspondiente y niveles de proyecto.</v>
          </cell>
          <cell r="R115">
            <v>5443.69</v>
          </cell>
          <cell r="V115" t="str">
            <v>m3</v>
          </cell>
          <cell r="Y115">
            <v>2815911.96</v>
          </cell>
        </row>
        <row r="116">
          <cell r="A116">
            <v>84</v>
          </cell>
          <cell r="E116" t="str">
            <v>LUM-L6-05</v>
          </cell>
          <cell r="I116" t="str">
            <v>Fabricación y colocación en su posición definitiva del anillo No. 1 del revestimiento primario con concreto f'c=250 kg/cm2, elaborado con cemento tipo I, con peso volumétrico mínimo de 2.1 ton/m3 y fibras de nylon 6.12 de diametro entre 0.005 y 0.007 y de</v>
          </cell>
          <cell r="R116">
            <v>1</v>
          </cell>
          <cell r="V116" t="str">
            <v>anillo</v>
          </cell>
          <cell r="Y116">
            <v>1390211.38</v>
          </cell>
        </row>
        <row r="117">
          <cell r="A117">
            <v>85</v>
          </cell>
          <cell r="E117" t="str">
            <v>LUM-L6-06</v>
          </cell>
          <cell r="I117" t="str">
            <v xml:space="preserve">Suministro habilitado y colocacion en su posicion definitiva de las trabes verticales de soporte del primer anillo y guia de los anillos superiores con acero estructural ASTM A36. Con las dimensiones y secciones especificadas en el proyecto. Incluye todo </v>
          </cell>
          <cell r="R117">
            <v>1</v>
          </cell>
          <cell r="V117" t="str">
            <v>cto</v>
          </cell>
          <cell r="Y117">
            <v>686474.01</v>
          </cell>
        </row>
        <row r="118">
          <cell r="A118">
            <v>86</v>
          </cell>
          <cell r="E118" t="str">
            <v>LUM-L6-07</v>
          </cell>
          <cell r="I118" t="str">
            <v>Construcción de la losa de fondo primaria con concreto f´c=350 kg/cm2. Elaborado con cemento tipo I. Reforzado con fibras de nylon 6.12 de diametro entre 0.005 y 0.007 y de longitud 50 mm. En una proporción de un kilogramo de fibras por un metro cubico de</v>
          </cell>
          <cell r="R118">
            <v>693.1</v>
          </cell>
          <cell r="V118" t="str">
            <v>m3</v>
          </cell>
          <cell r="Y118">
            <v>1238916.25</v>
          </cell>
        </row>
        <row r="119">
          <cell r="A119">
            <v>87</v>
          </cell>
          <cell r="E119" t="str">
            <v>LUM-L6-08</v>
          </cell>
          <cell r="I119" t="str">
            <v>Fabricación y colocación en su posición definitiva de los anillos   2, 3, 4 del revestimiento primario y de 3m de altura con concreto f'c=250 kg/cm2, elaborado con cemento tipo I, con peso volumétrico mínimo de 2.1 ton/m3 y fibras de nylon 6.12 de diametr</v>
          </cell>
          <cell r="R119">
            <v>3</v>
          </cell>
          <cell r="V119" t="str">
            <v>anillo</v>
          </cell>
          <cell r="Y119">
            <v>1439572.08</v>
          </cell>
        </row>
        <row r="120">
          <cell r="A120">
            <v>88</v>
          </cell>
          <cell r="E120" t="str">
            <v>LUM-L6-09</v>
          </cell>
          <cell r="I120" t="str">
            <v>Fabricación y colocación en su posición definitiva de los anillos   5, 6, 7, 8 y 9 del revestimiento primario y 3.10 m. de altura con concreto f'c=250 kg/cm2, elaborado con cemento tipo I, con peso volumétrico mínimo de 2.1 ton/m3 y fibras de nylon 6.12 d</v>
          </cell>
          <cell r="R120">
            <v>5</v>
          </cell>
          <cell r="V120" t="str">
            <v>anillo</v>
          </cell>
          <cell r="Y120">
            <v>2416194.5</v>
          </cell>
        </row>
        <row r="121">
          <cell r="A121">
            <v>89</v>
          </cell>
          <cell r="E121" t="str">
            <v>LUM-L6-10</v>
          </cell>
          <cell r="I121" t="str">
            <v>Fabricación y colocación en su posición definitiva de los anillos   10 y 11 del revestimiento primario y 1.75 m. de altura con concreto f'c=250 kg/cm2, elaborado con cemento tipo I, con peso volumétrico mínimo de 2.1 ton/m3 y fibras de nylon 6.12 de diame</v>
          </cell>
          <cell r="R121">
            <v>2</v>
          </cell>
          <cell r="V121" t="str">
            <v>anillo</v>
          </cell>
          <cell r="Y121">
            <v>674465.42</v>
          </cell>
        </row>
        <row r="122">
          <cell r="A122">
            <v>90</v>
          </cell>
          <cell r="E122" t="str">
            <v>LUM-L6-11A</v>
          </cell>
          <cell r="I122" t="str">
            <v>Suministro habilitado y colocacion en su posicion definitiva de los marcos  metalicos de refuerzo del revestimiento primario de concreto y mortero de la lumbrera  con acero estructural ASTM A36. Con las dimensiones especificadas en el proyecto. Incluye to</v>
          </cell>
          <cell r="R122">
            <v>8</v>
          </cell>
          <cell r="V122" t="str">
            <v>anillo</v>
          </cell>
          <cell r="Y122">
            <v>1342211.6</v>
          </cell>
        </row>
        <row r="123">
          <cell r="A123">
            <v>91</v>
          </cell>
          <cell r="E123" t="str">
            <v>LUM-L6-11B</v>
          </cell>
          <cell r="I123" t="str">
            <v>Suministro habilitado y colocacion en su posicion definitiva de los marcos  metálicos de refuerzo del revestimiento primario de concreto de la lumbrera  con acero estructural ASTM A36. Con las dimensiones especificadas en el proyecto. Incluye todo lo cont</v>
          </cell>
          <cell r="R123">
            <v>9</v>
          </cell>
          <cell r="V123" t="str">
            <v>anillo</v>
          </cell>
          <cell r="Y123">
            <v>0</v>
          </cell>
        </row>
        <row r="124">
          <cell r="A124">
            <v>92</v>
          </cell>
          <cell r="E124" t="str">
            <v>LUM-L6-12</v>
          </cell>
          <cell r="I124" t="str">
            <v>Relleno perimetral del espacio anular entre el revestimiento primario de la lumbrera y las paredes de la excavacion con una mezcla de mortero-bentonita de f´c= 30 kg/cm2 por medio de tuberias tremie u otro procedimeiento que garantice una colocación unifo</v>
          </cell>
          <cell r="R124">
            <v>809.07</v>
          </cell>
          <cell r="V124" t="str">
            <v>m3</v>
          </cell>
          <cell r="Y124">
            <v>1705220.2</v>
          </cell>
        </row>
        <row r="125">
          <cell r="A125">
            <v>93</v>
          </cell>
          <cell r="E125" t="str">
            <v>LUM-L6-13</v>
          </cell>
          <cell r="I125" t="str">
            <v>Limpieza del interior el revestimiento primario de la lumbrera Incluye todo lo contemplado en las especificacion correspondiente.</v>
          </cell>
          <cell r="R125">
            <v>1</v>
          </cell>
          <cell r="V125" t="str">
            <v>cto</v>
          </cell>
          <cell r="Y125">
            <v>658500.73</v>
          </cell>
        </row>
        <row r="126">
          <cell r="A126">
            <v>94</v>
          </cell>
          <cell r="E126" t="str">
            <v>LUM-L6-14</v>
          </cell>
          <cell r="I126" t="str">
            <v>Suministro habilitado y colocacion de estructura metalica  con acero estructural ASTM A36. para portales de entrada y slida del escudo en la lumbrera L6 de acuerdo a las referencias del trazo del tunel y los niveles del proyecto Incluye todo lo contemplad</v>
          </cell>
          <cell r="R126">
            <v>1</v>
          </cell>
          <cell r="V126" t="str">
            <v>cto</v>
          </cell>
          <cell r="Y126">
            <v>578688.88</v>
          </cell>
        </row>
        <row r="127">
          <cell r="A127">
            <v>95</v>
          </cell>
          <cell r="E127" t="str">
            <v>LUM-L6-15.1A</v>
          </cell>
          <cell r="I127" t="str">
            <v xml:space="preserve">Construcción del revestimiento definitivo de la lumbrera L6 de 2.02 m. de altura  que comprende la losa de fondo y muros cilindricos verticales y de portal hasta el nivel inferior de las zonas de mortero con concreto f´c=250 kg/cm2. Elaborado con cemento </v>
          </cell>
          <cell r="R127">
            <v>1</v>
          </cell>
          <cell r="V127" t="str">
            <v>cto</v>
          </cell>
          <cell r="Y127">
            <v>480982.08</v>
          </cell>
        </row>
        <row r="128">
          <cell r="A128">
            <v>96</v>
          </cell>
          <cell r="E128" t="str">
            <v>LUM-L6-15.1B</v>
          </cell>
          <cell r="I128" t="str">
            <v>Construcción del revestimiento definitivo de la lumbrera L6 de 7.43 m. de altura que comprende el nivel inferior de las zonas de mortero hasta el nivel superior de concreto de los portales de entrada y salida del escudo con concreto f´c=250 kg/cm2. Elabor</v>
          </cell>
          <cell r="R128">
            <v>1</v>
          </cell>
          <cell r="V128" t="str">
            <v>cto</v>
          </cell>
          <cell r="Y128">
            <v>595669.27</v>
          </cell>
        </row>
        <row r="129">
          <cell r="A129">
            <v>97</v>
          </cell>
          <cell r="E129" t="str">
            <v>LUM-L6-15.1C</v>
          </cell>
          <cell r="I129" t="str">
            <v>Construcción del revestimiento definitivo de la lumbrera L6 de 17.257m. de altura  que comprende del nivel superior de concreto de los portales de entrada y salida del escudo hasta el nivel superior del anillo perimetral de concreto de remate del revestim</v>
          </cell>
          <cell r="R129">
            <v>1</v>
          </cell>
          <cell r="V129" t="str">
            <v>cto</v>
          </cell>
          <cell r="Y129">
            <v>1786319.19</v>
          </cell>
        </row>
        <row r="130">
          <cell r="A130">
            <v>98</v>
          </cell>
          <cell r="E130" t="str">
            <v>LUM-L6-16</v>
          </cell>
          <cell r="I130" t="str">
            <v>Limpieza del interior el revestimiento definitivo de la lumbrera y desmantelamiento de todas las instalaciones y equipos utilizados en la construcción de la lumbrera.  Incluye todo lo contenido en las especificacion correspondiente.</v>
          </cell>
          <cell r="R130">
            <v>1</v>
          </cell>
          <cell r="V130" t="str">
            <v>cto</v>
          </cell>
          <cell r="Y130">
            <v>84218.66</v>
          </cell>
        </row>
        <row r="131">
          <cell r="A131">
            <v>99</v>
          </cell>
          <cell r="E131" t="str">
            <v>LUM-L6-19</v>
          </cell>
          <cell r="I131" t="str">
            <v>Suministro y colocación de barda perimetral a base de lámina Pintro.</v>
          </cell>
          <cell r="R131">
            <v>1</v>
          </cell>
          <cell r="V131" t="str">
            <v>cto</v>
          </cell>
          <cell r="Y131">
            <v>307316.56</v>
          </cell>
        </row>
        <row r="132">
          <cell r="I132" t="str">
            <v>total lumbrera L-6</v>
          </cell>
          <cell r="Y132">
            <v>19826625.949999999</v>
          </cell>
        </row>
        <row r="134">
          <cell r="E134" t="str">
            <v>FABRICACION DE DOVELAS</v>
          </cell>
        </row>
        <row r="135">
          <cell r="A135">
            <v>100</v>
          </cell>
          <cell r="E135" t="str">
            <v>DOV-01</v>
          </cell>
          <cell r="I135" t="str">
            <v>Fabricación de 9,600 anillos de dovelas de concreto reforzado de f'c=350 kg/cm2, elaborado con cemento tipo I, formados por 6 piezas (3 tipo "A"  2 tipo "B" y 1 tipo "K") de 5.60 m. de diametro interior, 6.10 m. de diametro exterior, 1.00 m. de ancho y 0.</v>
          </cell>
          <cell r="R135">
            <v>9600</v>
          </cell>
          <cell r="V135" t="str">
            <v>anillo</v>
          </cell>
          <cell r="Y135">
            <v>183097536</v>
          </cell>
        </row>
        <row r="136">
          <cell r="A136">
            <v>101</v>
          </cell>
          <cell r="E136" t="str">
            <v>DOV-02</v>
          </cell>
          <cell r="I136" t="str">
            <v>Transporte de anillos de dovelas a las diferentes lumbreras del interceptor Rio de los remedios. Incluye todo lo contemplado en la especificacion correspondiente.</v>
          </cell>
          <cell r="R136">
            <v>9600</v>
          </cell>
          <cell r="V136" t="str">
            <v>anillo</v>
          </cell>
          <cell r="Y136">
            <v>12229056</v>
          </cell>
        </row>
        <row r="137">
          <cell r="A137">
            <v>102</v>
          </cell>
          <cell r="E137" t="str">
            <v>DOV-03</v>
          </cell>
          <cell r="I137" t="str">
            <v>Almacenaje posterior a los 28 dias de la fabricacion del ultimo anillo, en terrenos de la planta del contratista ganador, incluye todo lo contemplado en la especificacion correspondiente.</v>
          </cell>
          <cell r="R137">
            <v>2324</v>
          </cell>
          <cell r="V137" t="str">
            <v>anillo</v>
          </cell>
          <cell r="Y137">
            <v>427523.04</v>
          </cell>
        </row>
        <row r="138">
          <cell r="I138" t="str">
            <v>total fabricación de dovelas</v>
          </cell>
          <cell r="Y138">
            <v>195754115.03999999</v>
          </cell>
        </row>
        <row r="140">
          <cell r="E140" t="str">
            <v>EXCAVACION DE TUNEL</v>
          </cell>
        </row>
        <row r="141">
          <cell r="E141" t="str">
            <v>EXCAVACION DE TUNEL L1-L2</v>
          </cell>
        </row>
        <row r="142">
          <cell r="A142">
            <v>103</v>
          </cell>
          <cell r="E142" t="str">
            <v>TUL1-L2-01</v>
          </cell>
          <cell r="I142" t="str">
            <v>Excavacion del tunel tramo L1-L2 del interceptor Rio de los Remedios, en cualquier tipo de terreno, utilizando ESCUDO de FRENTE PRESURIZADO con lodos de 6.24 m. de diametro y su equipo omplementario propiedad de la convocante, incluyendo  todo lo contempl</v>
          </cell>
          <cell r="R142">
            <v>2573</v>
          </cell>
          <cell r="V142" t="str">
            <v>m</v>
          </cell>
          <cell r="Y142">
            <v>57076498.780000001</v>
          </cell>
        </row>
        <row r="143">
          <cell r="A143">
            <v>104</v>
          </cell>
          <cell r="E143" t="str">
            <v>TUL1-L2-02</v>
          </cell>
          <cell r="I143" t="str">
            <v>Suministro y colocación de sello de neopreno de 38 mm. De ancho y 7 mm de espesor en cada dovela para evitar infiltraciones, incluye:  todo lo contemplado en la especificacion correspondiente.</v>
          </cell>
          <cell r="R143">
            <v>1314</v>
          </cell>
          <cell r="V143" t="str">
            <v>anillo</v>
          </cell>
          <cell r="Y143">
            <v>1216501.2</v>
          </cell>
        </row>
        <row r="144">
          <cell r="A144">
            <v>105</v>
          </cell>
          <cell r="E144" t="str">
            <v>TUL1-L2-03</v>
          </cell>
          <cell r="I144" t="str">
            <v>Suministro y colocación de sello hidrotite tipo DS-0420-251. en cada dovela para evitar infiltraciones, incluye:  todo lo contemplado en la especificacion correspondiente.</v>
          </cell>
          <cell r="R144">
            <v>1314</v>
          </cell>
          <cell r="V144" t="str">
            <v>anillo</v>
          </cell>
          <cell r="Y144">
            <v>1765372.14</v>
          </cell>
        </row>
        <row r="145">
          <cell r="A145">
            <v>106</v>
          </cell>
          <cell r="E145" t="str">
            <v>TUL1-L2-04</v>
          </cell>
          <cell r="I145" t="str">
            <v>Desmantelamiento y retiro de la Lumbrera No. L1 de las instalaciones del tunel, lumbrera y superficie que fueron utilizadas durante la excavacion del tunel en el tramo de L1 a L2 y que no se utilizaran para el revestimiento definitivo. incluye:  todo lo c</v>
          </cell>
          <cell r="R145">
            <v>1</v>
          </cell>
          <cell r="V145" t="str">
            <v>cto</v>
          </cell>
          <cell r="Y145">
            <v>2081613.34</v>
          </cell>
        </row>
        <row r="146">
          <cell r="I146" t="str">
            <v>total excavación tunel L1-L2</v>
          </cell>
          <cell r="Y146">
            <v>62139985.460000008</v>
          </cell>
        </row>
        <row r="148">
          <cell r="E148" t="str">
            <v>EXCAVACION DE TUNEL L2-L3</v>
          </cell>
        </row>
        <row r="149">
          <cell r="A149">
            <v>107</v>
          </cell>
          <cell r="E149" t="str">
            <v>TUL2-L3-01</v>
          </cell>
          <cell r="I149" t="str">
            <v>Excavacion del tunel tramo L2-L3 del interceptor Rio de los Remedios, en cualquier tipo de terreno, utilizando ESCUDO de FRENTE PRESURIZADO con lodos de 6.24 m. de diametro y su equipo omplementario propiedad de la convocante, incluyendo  todo lo contempl</v>
          </cell>
          <cell r="R149">
            <v>2064</v>
          </cell>
          <cell r="V149" t="str">
            <v>m</v>
          </cell>
          <cell r="Y149">
            <v>21032655.359999999</v>
          </cell>
        </row>
        <row r="150">
          <cell r="A150">
            <v>108</v>
          </cell>
          <cell r="E150" t="str">
            <v>TUL2-L3-02</v>
          </cell>
          <cell r="I150" t="str">
            <v>Suministro y colocación de sello de neopreno de 38 mm. De ancho y 7 mm de espesor en cada dovela para evitar infiltraciones, incluye:  todo lo contemplado en la especificacion correspondiente.</v>
          </cell>
          <cell r="R150">
            <v>1054</v>
          </cell>
          <cell r="V150" t="str">
            <v>anillo</v>
          </cell>
          <cell r="Y150">
            <v>975793.2</v>
          </cell>
        </row>
        <row r="151">
          <cell r="A151">
            <v>109</v>
          </cell>
          <cell r="E151" t="str">
            <v>TUL2-L3-03</v>
          </cell>
          <cell r="I151" t="str">
            <v>Suministro y colocación de sello hidrotite tipo DS-0420-251. en cada dovela para evitar infiltraciones, incluye:  todo lo contemplado en la especificacion correspondiente.</v>
          </cell>
          <cell r="R151">
            <v>1054</v>
          </cell>
          <cell r="V151" t="str">
            <v>anillo</v>
          </cell>
          <cell r="Y151">
            <v>1416059.54</v>
          </cell>
        </row>
        <row r="152">
          <cell r="A152">
            <v>110</v>
          </cell>
          <cell r="E152" t="str">
            <v>TUL2-L3-04</v>
          </cell>
          <cell r="I152" t="str">
            <v>Desmantelamiento y retiro de la Lumbrera No. L2 de las instalaciones del tunel, lumbrera y superficie que fueron utilizadas durante la excavacion del tunel en el tramo de L2 a L3 y que no se utilizaran para el revestimiento definitivo. incluye:  todo lo c</v>
          </cell>
          <cell r="R152">
            <v>1</v>
          </cell>
          <cell r="V152" t="str">
            <v>cto</v>
          </cell>
          <cell r="Y152">
            <v>1741638.22</v>
          </cell>
        </row>
        <row r="153">
          <cell r="I153" t="str">
            <v>total excavación de tunel L2-L3</v>
          </cell>
          <cell r="Y153">
            <v>25166146.319999997</v>
          </cell>
        </row>
        <row r="155">
          <cell r="E155" t="str">
            <v>EXCAVACION DE TUNEL L3-L4</v>
          </cell>
        </row>
        <row r="156">
          <cell r="A156">
            <v>111</v>
          </cell>
          <cell r="E156" t="str">
            <v>TUL3-L4-01</v>
          </cell>
          <cell r="I156" t="str">
            <v>Excavacion del tunel tramo L3-L4 del interceptor Rio de los Remedios, en cualquier tipo de terreno, utilizando ESCUDO de FRENTE PRESURIZADO con lodos de 6.24 m. de diametro y su equipo omplementario propiedad de la convocante, incluyendo  todo lo contempl</v>
          </cell>
          <cell r="R156">
            <v>2129</v>
          </cell>
          <cell r="V156" t="str">
            <v>m</v>
          </cell>
          <cell r="Y156">
            <v>22272278.02</v>
          </cell>
        </row>
        <row r="157">
          <cell r="A157">
            <v>112</v>
          </cell>
          <cell r="E157" t="str">
            <v>TUL3-L4-02</v>
          </cell>
          <cell r="I157" t="str">
            <v>Suministro y colocación de sello de neopreno de 38 mm. De ancho y 7 mm de espesor en cada dovela para evitar infiltraciones, incluye:  todo lo contemplado en la especificacion correspondiente.</v>
          </cell>
          <cell r="R157">
            <v>1087</v>
          </cell>
          <cell r="V157" t="str">
            <v>anillo</v>
          </cell>
          <cell r="Y157">
            <v>1006344.6</v>
          </cell>
        </row>
        <row r="158">
          <cell r="A158">
            <v>113</v>
          </cell>
          <cell r="E158" t="str">
            <v>TUL3-L4-03</v>
          </cell>
          <cell r="I158" t="str">
            <v>Suministro y colocación de sello hidrotite tipo DS-0420-251. en cada dovela para evitar infiltraciones, incluye:  todo lo contemplado en la especificacion correspondiente.</v>
          </cell>
          <cell r="R158">
            <v>1087</v>
          </cell>
          <cell r="V158" t="str">
            <v>anillo</v>
          </cell>
          <cell r="Y158">
            <v>1460395.37</v>
          </cell>
        </row>
        <row r="159">
          <cell r="A159">
            <v>114</v>
          </cell>
          <cell r="E159" t="str">
            <v>TUL3-L4-04</v>
          </cell>
          <cell r="I159" t="str">
            <v>Desmantelamiento y retiro de la Lumbrera No. L3 de las instalaciones del tunel, lumbrera y superficie que fueron utilizadas durante la excavacion del tunel en el tramo de L3 a L4 y que no se utilizaran para el revestimiento definitivo. incluye:  todo lo c</v>
          </cell>
          <cell r="R159">
            <v>1</v>
          </cell>
          <cell r="V159" t="str">
            <v>cto</v>
          </cell>
          <cell r="Y159">
            <v>1422017.72</v>
          </cell>
        </row>
        <row r="160">
          <cell r="I160" t="str">
            <v>total excavación del tunel L3-L4</v>
          </cell>
          <cell r="Y160">
            <v>26161035.710000001</v>
          </cell>
        </row>
        <row r="162">
          <cell r="E162" t="str">
            <v>EXCAVACION DE TUNEL L4-L5</v>
          </cell>
        </row>
        <row r="163">
          <cell r="A163">
            <v>115</v>
          </cell>
          <cell r="E163" t="str">
            <v>TUL4-L5-01</v>
          </cell>
          <cell r="I163" t="str">
            <v>Excavacion del tunel tramo L4-L5 del interceptor Rio de los Remedios, en cualquier tipo de terreno, utilizando ESCUDO de FRENTE PRESURIZADO con lodos de 6.24 m. de diametro y su equipo omplementario propiedad de la convocante, incluyendo  todo lo contempl</v>
          </cell>
          <cell r="R163">
            <v>1156</v>
          </cell>
          <cell r="V163" t="str">
            <v>m</v>
          </cell>
          <cell r="Y163">
            <v>18578919.879999999</v>
          </cell>
        </row>
        <row r="164">
          <cell r="A164">
            <v>116</v>
          </cell>
          <cell r="E164" t="str">
            <v>TUL4-L5-02</v>
          </cell>
          <cell r="I164" t="str">
            <v>Suministro y colocación de sello de neopreno de 38 mm. De ancho y 7 mm de espesor en cada dovela para evitar infiltraciones, incluye:  todo lo contemplado en la especificacion correspondiente.</v>
          </cell>
          <cell r="R164">
            <v>590</v>
          </cell>
          <cell r="V164" t="str">
            <v>anillo</v>
          </cell>
          <cell r="Y164">
            <v>546222</v>
          </cell>
        </row>
        <row r="165">
          <cell r="A165">
            <v>117</v>
          </cell>
          <cell r="E165" t="str">
            <v>TUL4-L5-03</v>
          </cell>
          <cell r="I165" t="str">
            <v>Suministro y colocación de sello hidrotite tipo DS-0420-251. en cada dovela para evitar infiltraciones, incluye:  todo lo contemplado en la especificacion correspondiente.</v>
          </cell>
          <cell r="R165">
            <v>590</v>
          </cell>
          <cell r="V165" t="str">
            <v>anillo</v>
          </cell>
          <cell r="Y165">
            <v>792670.9</v>
          </cell>
        </row>
        <row r="166">
          <cell r="A166">
            <v>118</v>
          </cell>
          <cell r="E166" t="str">
            <v>TUL4-L5-04</v>
          </cell>
          <cell r="I166" t="str">
            <v>Desmantelamiento y retiro de la Lumbrera No. L4 de las instalaciones del tunel, lumbrera y superficie que fueron utilizadas durante la excavacion del tunel en el tramo de L4 a L5 y que no se utilizaran para el revestimiento definitivo. incluye:  todo lo c</v>
          </cell>
          <cell r="R166">
            <v>1</v>
          </cell>
          <cell r="V166" t="str">
            <v>cto</v>
          </cell>
          <cell r="Y166">
            <v>1135160.02</v>
          </cell>
        </row>
        <row r="167">
          <cell r="I167" t="str">
            <v>total excavación del tunel L4-L5</v>
          </cell>
          <cell r="Y167">
            <v>21052972.799999997</v>
          </cell>
        </row>
        <row r="169">
          <cell r="E169" t="str">
            <v>EXCAVACION DE TUNEL L5-L6</v>
          </cell>
        </row>
        <row r="170">
          <cell r="A170">
            <v>119</v>
          </cell>
          <cell r="E170" t="str">
            <v>TUL5-L6-01</v>
          </cell>
          <cell r="I170" t="str">
            <v>Excavacion del tunel tramo L5-L6 del interceptor Rio de los Remedios, en cualquier tipo de terreno, utilizando ESCUDO de FRENTE PRESURIZADO con lodos de 6.24 m. de diametro y su equipo omplementario propiedad de la convocante, incluyendo  todo lo contempl</v>
          </cell>
          <cell r="R170">
            <v>1896</v>
          </cell>
          <cell r="V170" t="str">
            <v>m</v>
          </cell>
          <cell r="Y170">
            <v>20301438.960000001</v>
          </cell>
        </row>
        <row r="171">
          <cell r="A171">
            <v>120</v>
          </cell>
          <cell r="E171" t="str">
            <v>TUL5-L6-02</v>
          </cell>
          <cell r="I171" t="str">
            <v>Suministro y colocación de sello de neopreno de 38 mm. De ancho y 7 mm de espesor en cada dovela para evitar infiltraciones, incluye:  todo lo contemplado en la especificacion correspondiente.</v>
          </cell>
          <cell r="R171">
            <v>968</v>
          </cell>
          <cell r="V171" t="str">
            <v>anillo</v>
          </cell>
          <cell r="Y171">
            <v>896174.4</v>
          </cell>
        </row>
        <row r="172">
          <cell r="A172">
            <v>121</v>
          </cell>
          <cell r="E172" t="str">
            <v>TUL5-L6-03</v>
          </cell>
          <cell r="I172" t="str">
            <v>Suministro y colocación de sello hidrotite tipo DS-0420-251. en cada dovela para evitar infiltraciones, incluye:  todo lo contemplado en la especificacion correspondiente.</v>
          </cell>
          <cell r="R172">
            <v>968</v>
          </cell>
          <cell r="V172" t="str">
            <v>anillo</v>
          </cell>
          <cell r="Y172">
            <v>1300517.68</v>
          </cell>
        </row>
        <row r="173">
          <cell r="A173">
            <v>122</v>
          </cell>
          <cell r="E173" t="str">
            <v>TUL5-L6-04</v>
          </cell>
          <cell r="I173" t="str">
            <v>Desmantelamiento y retiro de la Lumbrera No. L5 de las instalaciones del tunel, lumbrera y superficie que fueron utilizadas durante la excavacion del tunel en el tramo de L5 a L6 y que no se utilizaran para el revestimiento definitivo. incluye:  todo lo c</v>
          </cell>
          <cell r="R173">
            <v>1</v>
          </cell>
          <cell r="V173" t="str">
            <v>cto</v>
          </cell>
          <cell r="Y173">
            <v>1629426.41</v>
          </cell>
        </row>
        <row r="174">
          <cell r="I174" t="str">
            <v>total excavación del tunel L5-L6</v>
          </cell>
          <cell r="Y174">
            <v>24127557.449999999</v>
          </cell>
        </row>
        <row r="176">
          <cell r="E176" t="str">
            <v>REVESTIMIENTO DEFINITIVO</v>
          </cell>
        </row>
        <row r="177">
          <cell r="E177" t="str">
            <v>REVESTIMIENTO DEFINITIVO DE TUNEL L1-L2</v>
          </cell>
        </row>
        <row r="178">
          <cell r="A178">
            <v>123</v>
          </cell>
          <cell r="E178" t="str">
            <v>TUL1-L2-05</v>
          </cell>
          <cell r="I178" t="str">
            <v>Fabricacion o suministro y colocacion de concreto hidrahulico de f´c=250 kg/cm2, en el tramo L1-L2 del tunel. Elaborado con cemento tipo CPP30R RS, resistente a sulfatos y peso volumetrico 2.1 ton./m3, se agregaran fibras de polipropileno de diametro entr</v>
          </cell>
          <cell r="R178">
            <v>13040.6</v>
          </cell>
          <cell r="V178" t="str">
            <v>m3</v>
          </cell>
          <cell r="Y178">
            <v>14676543.27</v>
          </cell>
        </row>
        <row r="179">
          <cell r="A179">
            <v>124</v>
          </cell>
          <cell r="E179" t="str">
            <v>TUL1-L2-06</v>
          </cell>
          <cell r="I179" t="str">
            <v xml:space="preserve">Cimbrado para el revestimiento del tramo L1-L2 del tunel utilizando cimbra metalica telescopica de 5 m. de diametro de la longitud necesaria  para cubrir con el programa de obra,incluye: todo lo contenido en la especificacion correspondiente. </v>
          </cell>
          <cell r="R179">
            <v>40640.67</v>
          </cell>
          <cell r="V179" t="str">
            <v>m2</v>
          </cell>
          <cell r="Y179">
            <v>3830789.55</v>
          </cell>
        </row>
        <row r="180">
          <cell r="A180">
            <v>125</v>
          </cell>
          <cell r="E180" t="str">
            <v>TUL1-L2-07</v>
          </cell>
          <cell r="I180" t="str">
            <v xml:space="preserve">Suministro, habilitado y colocación de acero de refuerzo fy=4200 kg/cm2 para el armado del revestimiento definitivo del tramo L1-L2 del tunel. Incluye  todo lo contenido en la especificacion correspondiente. </v>
          </cell>
          <cell r="R180">
            <v>1075.75</v>
          </cell>
          <cell r="V180" t="str">
            <v>ton</v>
          </cell>
          <cell r="Y180">
            <v>11724459.4</v>
          </cell>
        </row>
        <row r="181">
          <cell r="A181">
            <v>126</v>
          </cell>
          <cell r="E181" t="str">
            <v>TUL1-L2-08</v>
          </cell>
          <cell r="I181" t="str">
            <v xml:space="preserve">Inyección de contacto entre dovelas y revestimiento definitivo por contracción del concreto. Incluye  todo lo contenido en la especificacion correspondiente. </v>
          </cell>
          <cell r="R181">
            <v>45</v>
          </cell>
          <cell r="V181" t="str">
            <v>m3</v>
          </cell>
          <cell r="Y181">
            <v>848084.4</v>
          </cell>
        </row>
        <row r="182">
          <cell r="A182">
            <v>127</v>
          </cell>
          <cell r="E182" t="str">
            <v>TUL1-L2-09</v>
          </cell>
          <cell r="I182" t="str">
            <v xml:space="preserve">Desmantelamiento y retiro de la obra de todas las instalaciones del tunel, lumbrera y superficie que fueron utilizadas durante los trabajos de revestimiento del tramo de tunel. incluye:  todo lo contemplado en la especificacion correspondiente. </v>
          </cell>
          <cell r="R182">
            <v>1</v>
          </cell>
          <cell r="V182" t="str">
            <v>cto</v>
          </cell>
          <cell r="Y182">
            <v>326191.64</v>
          </cell>
        </row>
        <row r="183">
          <cell r="I183" t="str">
            <v>total revestimiento defin. L1-L2</v>
          </cell>
          <cell r="Y183">
            <v>31406068.259999998</v>
          </cell>
        </row>
        <row r="185">
          <cell r="E185" t="str">
            <v>REVESTIMIENTO DEFINITIVO DE TUNEL L2-L3</v>
          </cell>
        </row>
        <row r="186">
          <cell r="A186">
            <v>128</v>
          </cell>
          <cell r="E186" t="str">
            <v>TUL2-L3-05</v>
          </cell>
          <cell r="I186" t="str">
            <v>Fabricacion o suministro y colocacion de concreto hidrahulico de f´c=250 kg/cm2, en el tramo L2-L3 del tunel. Elaborado con cemento tipo CPP30R RS, resistente a sulfatos y peso volumetrico 2.1 ton./m3, se agregaran fibras de polipropileno de diametro entr</v>
          </cell>
          <cell r="R186">
            <v>10460.82</v>
          </cell>
          <cell r="V186" t="str">
            <v>m3</v>
          </cell>
          <cell r="Y186">
            <v>11773129.869999999</v>
          </cell>
        </row>
        <row r="187">
          <cell r="A187">
            <v>129</v>
          </cell>
          <cell r="E187" t="str">
            <v>TUL2-L3-06</v>
          </cell>
          <cell r="I187" t="str">
            <v xml:space="preserve">Cimbrado para el revestimiento del tramo L2-L3 del tunel utilizando cimbra metalica telescopica de 5 m. de diametro de la longitud necesaria  para cubrir con el programa de obra,incluye: todo lo contenido en la especificacion correspondiente. </v>
          </cell>
          <cell r="R187">
            <v>32600.85</v>
          </cell>
          <cell r="V187" t="str">
            <v>m2</v>
          </cell>
          <cell r="Y187">
            <v>3072956.12</v>
          </cell>
        </row>
        <row r="188">
          <cell r="A188">
            <v>130</v>
          </cell>
          <cell r="E188" t="str">
            <v>TUL2-L3-07</v>
          </cell>
          <cell r="I188" t="str">
            <v xml:space="preserve">Suministro, habilitado y colocación de acero de refuerzo fy=4200 kg/cm2 para el armado del revestimiento definitivo del tramo L2-L3 del tunel. Incluye  todo lo contenido en la especificacion correspondiente. </v>
          </cell>
          <cell r="R188">
            <v>862.94</v>
          </cell>
          <cell r="V188" t="str">
            <v>ton</v>
          </cell>
          <cell r="Y188">
            <v>9405070.8800000008</v>
          </cell>
        </row>
        <row r="189">
          <cell r="A189">
            <v>131</v>
          </cell>
          <cell r="E189" t="str">
            <v>TUL2-L3-08</v>
          </cell>
          <cell r="I189" t="str">
            <v xml:space="preserve">Inyección de contacto entre dovelas y revestimiento definitivo por contracción del concreto. Incluye  todo lo contenido en la especificacion correspondiente. </v>
          </cell>
          <cell r="R189">
            <v>36</v>
          </cell>
          <cell r="V189" t="str">
            <v>m3</v>
          </cell>
          <cell r="Y189">
            <v>678467.52</v>
          </cell>
        </row>
        <row r="190">
          <cell r="A190">
            <v>132</v>
          </cell>
          <cell r="E190" t="str">
            <v>TUL2-L3-09</v>
          </cell>
          <cell r="I190" t="str">
            <v xml:space="preserve">Desmantelamiento y retiro de la obra de todas las instalaciones del tunel, lumbrera y superficie que fueron utilizadas durante los trabajos de revestimiento del tramo de tunel. incluye:  todo lo contemplado en la especificacion correspondiente. </v>
          </cell>
          <cell r="R190">
            <v>1</v>
          </cell>
          <cell r="V190" t="str">
            <v>cto</v>
          </cell>
          <cell r="Y190">
            <v>326191.64</v>
          </cell>
        </row>
        <row r="191">
          <cell r="I191" t="str">
            <v>total revestimiento defin. L2-L3</v>
          </cell>
          <cell r="Y191">
            <v>25255816.029999997</v>
          </cell>
        </row>
        <row r="193">
          <cell r="E193" t="str">
            <v>REVESTIMIENTO DEFINITIVO DE TUNEL L3-L4</v>
          </cell>
        </row>
        <row r="194">
          <cell r="A194">
            <v>133</v>
          </cell>
          <cell r="E194" t="str">
            <v>TUL3-L4-05</v>
          </cell>
          <cell r="I194" t="str">
            <v>Fabricacion o suministro y colocacion de concreto hidrahulico de f´c=250 kg/cm2, en el tramo L3-L4 del tunel. Elaborado con cemento tipo CPP30R RS, resistente a sulfatos y peso volumetrico 2.1 ton./m3, se agregaran fibras de polipropileno de diametro entr</v>
          </cell>
          <cell r="R194">
            <v>10792.25</v>
          </cell>
          <cell r="V194" t="str">
            <v>m3</v>
          </cell>
          <cell r="Y194">
            <v>12146137.76</v>
          </cell>
        </row>
        <row r="195">
          <cell r="A195">
            <v>134</v>
          </cell>
          <cell r="E195" t="str">
            <v>TUL3-L4-06</v>
          </cell>
          <cell r="I195" t="str">
            <v xml:space="preserve">Cimbrado para el revestimiento del tramo L3-L4 del tunel utilizando cimbra metalica telescopica de 5 m. de diametro de la longitud necesaria  para cubrir con el programa de obra,incluye: todo lo contenido en la especificacion correspondiente. </v>
          </cell>
          <cell r="R195">
            <v>33633.75</v>
          </cell>
          <cell r="V195" t="str">
            <v>m2</v>
          </cell>
          <cell r="Y195">
            <v>3170317.28</v>
          </cell>
        </row>
        <row r="196">
          <cell r="A196">
            <v>135</v>
          </cell>
          <cell r="E196" t="str">
            <v>TUL3-L4-07</v>
          </cell>
          <cell r="I196" t="str">
            <v xml:space="preserve">Suministro, habilitado y colocación de acero de refuerzo fy=4200 kg/cm2 para el armado del revestimiento definitivo del tramo L3-L4 del tunel. Incluye  todo lo contenido en la especificacion correspondiente. </v>
          </cell>
          <cell r="R196">
            <v>890.28</v>
          </cell>
          <cell r="V196" t="str">
            <v>ton</v>
          </cell>
          <cell r="Y196">
            <v>9703045.9800000004</v>
          </cell>
        </row>
        <row r="197">
          <cell r="A197">
            <v>136</v>
          </cell>
          <cell r="E197" t="str">
            <v>TUL3-L4-08</v>
          </cell>
          <cell r="I197" t="str">
            <v xml:space="preserve">Inyección de contacto entre dovelas y revestimiento definitivo por contracción del concreto. Incluye  todo lo contenido en la especificacion correspondiente. </v>
          </cell>
          <cell r="R197">
            <v>37</v>
          </cell>
          <cell r="V197" t="str">
            <v>m3</v>
          </cell>
          <cell r="Y197">
            <v>697313.84</v>
          </cell>
        </row>
        <row r="198">
          <cell r="A198">
            <v>137</v>
          </cell>
          <cell r="E198" t="str">
            <v>TUL3-L4-09</v>
          </cell>
          <cell r="I198" t="str">
            <v xml:space="preserve">Desmantelamiento y retiro de la obra de todas las instalaciones del tunel, lumbrera y superficie que fueron utilizadas durante los trabajos de revestimiento del tramo de tunel. incluye:  todo lo contemplado en la especificacion correspondiente. </v>
          </cell>
          <cell r="R198">
            <v>1</v>
          </cell>
          <cell r="V198" t="str">
            <v>cto</v>
          </cell>
          <cell r="Y198">
            <v>326191.64</v>
          </cell>
        </row>
        <row r="199">
          <cell r="I199" t="str">
            <v>total revestimiento defin. L3-L4</v>
          </cell>
          <cell r="Y199">
            <v>26043006.5</v>
          </cell>
        </row>
        <row r="201">
          <cell r="E201" t="str">
            <v>REVESTIMIENTO DEFINITIVO DE TUNEL L4-L5</v>
          </cell>
        </row>
        <row r="202">
          <cell r="A202">
            <v>138</v>
          </cell>
          <cell r="E202" t="str">
            <v>TUL4-L5-05</v>
          </cell>
          <cell r="I202" t="str">
            <v>Fabricacion o suministro y colocacion de concreto hidrahulico de f´c=250 kg/cm2, en el tramo L4-L5 del tunel. Elaborado con cemento tipo CPP30R RS, resistente a sulfatos y peso volumetrico 2.1 ton./m3, se agregaran fibras de polipropileno de diametro entr</v>
          </cell>
          <cell r="R202">
            <v>5857.61</v>
          </cell>
          <cell r="V202" t="str">
            <v>m3</v>
          </cell>
          <cell r="Y202">
            <v>6592447.1699999999</v>
          </cell>
        </row>
        <row r="203">
          <cell r="A203">
            <v>139</v>
          </cell>
          <cell r="E203" t="str">
            <v>TUL4-L5-06</v>
          </cell>
          <cell r="I203" t="str">
            <v xml:space="preserve">Cimbrado para el revestimiento del tramo L4-L5 del tunel utilizando cimbra metalica telescopica de 5 m. de diametro de la longitud necesaria  para cubrir con el programa de obra,incluye: todo lo contenido en la especificacion correspondiente. </v>
          </cell>
          <cell r="R203">
            <v>18255.09</v>
          </cell>
          <cell r="V203" t="str">
            <v>m2</v>
          </cell>
          <cell r="Y203">
            <v>1720724.78</v>
          </cell>
        </row>
        <row r="204">
          <cell r="A204">
            <v>140</v>
          </cell>
          <cell r="E204" t="str">
            <v>TUL4-L5-07</v>
          </cell>
          <cell r="I204" t="str">
            <v xml:space="preserve">Suministro, habilitado y colocación de acero de refuerzo fy=4200 kg/cm2 para el armado del revestimiento definitivo del tramo L4-L5 del tunel. Incluye  todo lo contenido en la especificacion correspondiente. </v>
          </cell>
          <cell r="R204">
            <v>483.21</v>
          </cell>
          <cell r="V204" t="str">
            <v>ton</v>
          </cell>
          <cell r="Y204">
            <v>5266442.97</v>
          </cell>
        </row>
        <row r="205">
          <cell r="A205">
            <v>141</v>
          </cell>
          <cell r="E205" t="str">
            <v>TUL4-L5-08</v>
          </cell>
          <cell r="I205" t="str">
            <v xml:space="preserve">Inyección de contacto entre dovelas y revestimiento definitivo por contracción del concreto. Incluye  todo lo contenido en la especificacion correspondiente. </v>
          </cell>
          <cell r="R205">
            <v>20</v>
          </cell>
          <cell r="V205" t="str">
            <v>m3</v>
          </cell>
          <cell r="Y205">
            <v>376926.4</v>
          </cell>
        </row>
        <row r="206">
          <cell r="A206">
            <v>142</v>
          </cell>
          <cell r="E206" t="str">
            <v>TUL4-L5-09</v>
          </cell>
          <cell r="I206" t="str">
            <v xml:space="preserve">Desmantelamiento y retiro de la obra de todas las instalaciones del tunel, lumbrera y superficie que fueron utilizadas durante los trabajos de revestimiento del tramo de tunel. incluye:  todo lo contemplado en la especificacion correspondiente. </v>
          </cell>
          <cell r="R206">
            <v>1</v>
          </cell>
          <cell r="V206" t="str">
            <v>cto</v>
          </cell>
          <cell r="Y206">
            <v>326191.64</v>
          </cell>
        </row>
        <row r="207">
          <cell r="I207" t="str">
            <v>total revestimiento defin. L4-L5</v>
          </cell>
          <cell r="Y207">
            <v>14282732.960000001</v>
          </cell>
        </row>
        <row r="209">
          <cell r="E209" t="str">
            <v>REVESTIMIENTO DEFINITIVO DE TUNEL L5-L6</v>
          </cell>
        </row>
        <row r="210">
          <cell r="A210">
            <v>143</v>
          </cell>
          <cell r="E210" t="str">
            <v>TUL5-L6-05</v>
          </cell>
          <cell r="I210" t="str">
            <v>Fabricacion o suministro y colocacion de concreto hidrahulico de f´c=250 kg/cm2, en el tramo L5-L6 del tunel. Elaborado con cemento tipo CPP30R RS, resistente a sulfatos y peso volumetrico 2.1 ton./m3, se agregaran fibras de polipropileno de diametro entr</v>
          </cell>
          <cell r="R210">
            <v>9611.4500000000007</v>
          </cell>
          <cell r="V210" t="str">
            <v>m3</v>
          </cell>
          <cell r="Y210">
            <v>10817206.4</v>
          </cell>
        </row>
        <row r="211">
          <cell r="A211">
            <v>144</v>
          </cell>
          <cell r="E211" t="str">
            <v>TUL5-L6-06</v>
          </cell>
          <cell r="I211" t="str">
            <v xml:space="preserve">Cimbrado para el revestimiento del tramo L5-L6 del tunel utilizando cimbra metalica telescopica de 5 m. de diametro de la longitud necesaria  para cubrir con el programa de obra,incluye: todo lo contenido en la especificacion correspondiente. </v>
          </cell>
          <cell r="R211">
            <v>29953.82</v>
          </cell>
          <cell r="V211" t="str">
            <v>m2</v>
          </cell>
          <cell r="Y211">
            <v>2823447.07</v>
          </cell>
        </row>
        <row r="212">
          <cell r="A212">
            <v>145</v>
          </cell>
          <cell r="E212" t="str">
            <v>TUL5-L6-07</v>
          </cell>
          <cell r="I212" t="str">
            <v xml:space="preserve">Suministro, habilitado y colocación de acero de refuerzo fy=4200 kg/cm2 para el armado del revestimiento definitivo del tramo L5-L6 del tunel. Incluye  todo lo contenido en la especificacion correspondiente. </v>
          </cell>
          <cell r="R212">
            <v>792.87</v>
          </cell>
          <cell r="V212" t="str">
            <v>ton</v>
          </cell>
          <cell r="Y212">
            <v>8641387.0600000005</v>
          </cell>
        </row>
        <row r="213">
          <cell r="A213">
            <v>146</v>
          </cell>
          <cell r="E213" t="str">
            <v>TUL5-L6-08</v>
          </cell>
          <cell r="I213" t="str">
            <v xml:space="preserve">Inyección de contacto entre dovelas y revestimiento definitivo por contracción del concreto. Incluye  todo lo contenido en la especificacion correspondiente. Desmantelamiento y retiro de la obra de todas las instalaciones del tunel, lumbrera y superficie </v>
          </cell>
          <cell r="R213">
            <v>33</v>
          </cell>
          <cell r="V213" t="str">
            <v>m3</v>
          </cell>
          <cell r="Y213">
            <v>621928.56000000006</v>
          </cell>
        </row>
        <row r="214">
          <cell r="A214">
            <v>147</v>
          </cell>
          <cell r="E214" t="str">
            <v>TUL5-L6-09</v>
          </cell>
          <cell r="I214" t="str">
            <v xml:space="preserve">Desmantelamiento y retiro de la obra de todas las instalaciones del tunel, lumbrera y superficie que fueron utilizadas durante los trabajos de revestimiento del tramo de tunel. incluye:  todo lo contemplado en la especificacion correspondiente. </v>
          </cell>
          <cell r="R214">
            <v>1</v>
          </cell>
          <cell r="V214" t="str">
            <v>cto</v>
          </cell>
          <cell r="Y214">
            <v>326191.64</v>
          </cell>
        </row>
        <row r="215">
          <cell r="I215" t="str">
            <v>total revestimiento defin. L5-L6</v>
          </cell>
          <cell r="Y215">
            <v>23230160.73</v>
          </cell>
        </row>
        <row r="217">
          <cell r="Q217" t="str">
            <v>MONTO MENSUAL PROGRAMADO A EJECUTAR</v>
          </cell>
          <cell r="Z217" t="str">
            <v>MENSUAL</v>
          </cell>
        </row>
        <row r="218">
          <cell r="Q218" t="str">
            <v>ACUMULADO</v>
          </cell>
          <cell r="Z218" t="str">
            <v>ACUMULADO</v>
          </cell>
        </row>
        <row r="223">
          <cell r="Y223">
            <v>555438777.48999989</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4F496-6461-44F1-B919-428877F488B5}">
  <dimension ref="A1:L95"/>
  <sheetViews>
    <sheetView tabSelected="1" view="pageBreakPreview" zoomScale="60" zoomScaleNormal="75" workbookViewId="0">
      <selection activeCell="E13" sqref="E13"/>
    </sheetView>
  </sheetViews>
  <sheetFormatPr baseColWidth="10" defaultRowHeight="13.8" x14ac:dyDescent="0.3"/>
  <cols>
    <col min="1" max="1" width="16.6640625" style="4" customWidth="1"/>
    <col min="2" max="2" width="87.88671875" style="12" customWidth="1"/>
    <col min="3" max="3" width="12.6640625" style="4" customWidth="1"/>
    <col min="4" max="4" width="14.6640625" style="4" customWidth="1"/>
    <col min="5" max="5" width="27.109375" style="4" customWidth="1"/>
    <col min="6" max="6" width="19.44140625" style="4" customWidth="1"/>
    <col min="7" max="7" width="24.88671875" style="4" customWidth="1"/>
    <col min="8" max="8" width="14.88671875" style="4" hidden="1" customWidth="1"/>
    <col min="9" max="9" width="20.6640625" style="2" hidden="1" customWidth="1"/>
    <col min="10" max="10" width="20.44140625" style="4" hidden="1" customWidth="1"/>
    <col min="11" max="11" width="17.33203125" style="4" hidden="1" customWidth="1"/>
    <col min="12" max="12" width="14.109375" style="4" hidden="1" customWidth="1"/>
    <col min="13" max="13" width="0" style="4" hidden="1" customWidth="1"/>
    <col min="14" max="216" width="11.5546875" style="4"/>
    <col min="217" max="217" width="15.6640625" style="4" customWidth="1"/>
    <col min="218" max="218" width="100.6640625" style="4" customWidth="1"/>
    <col min="219" max="219" width="40.6640625" style="4" customWidth="1"/>
    <col min="220" max="221" width="20.6640625" style="4" customWidth="1"/>
    <col min="222" max="224" width="12.6640625" style="4" customWidth="1"/>
    <col min="225" max="225" width="13.88671875" style="4" customWidth="1"/>
    <col min="226" max="227" width="12.6640625" style="4" customWidth="1"/>
    <col min="228" max="472" width="11.5546875" style="4"/>
    <col min="473" max="473" width="15.6640625" style="4" customWidth="1"/>
    <col min="474" max="474" width="100.6640625" style="4" customWidth="1"/>
    <col min="475" max="475" width="40.6640625" style="4" customWidth="1"/>
    <col min="476" max="477" width="20.6640625" style="4" customWidth="1"/>
    <col min="478" max="480" width="12.6640625" style="4" customWidth="1"/>
    <col min="481" max="481" width="13.88671875" style="4" customWidth="1"/>
    <col min="482" max="483" width="12.6640625" style="4" customWidth="1"/>
    <col min="484" max="728" width="11.5546875" style="4"/>
    <col min="729" max="729" width="15.6640625" style="4" customWidth="1"/>
    <col min="730" max="730" width="100.6640625" style="4" customWidth="1"/>
    <col min="731" max="731" width="40.6640625" style="4" customWidth="1"/>
    <col min="732" max="733" width="20.6640625" style="4" customWidth="1"/>
    <col min="734" max="736" width="12.6640625" style="4" customWidth="1"/>
    <col min="737" max="737" width="13.88671875" style="4" customWidth="1"/>
    <col min="738" max="739" width="12.6640625" style="4" customWidth="1"/>
    <col min="740" max="984" width="11.5546875" style="4"/>
    <col min="985" max="985" width="15.6640625" style="4" customWidth="1"/>
    <col min="986" max="986" width="100.6640625" style="4" customWidth="1"/>
    <col min="987" max="987" width="40.6640625" style="4" customWidth="1"/>
    <col min="988" max="989" width="20.6640625" style="4" customWidth="1"/>
    <col min="990" max="992" width="12.6640625" style="4" customWidth="1"/>
    <col min="993" max="993" width="13.88671875" style="4" customWidth="1"/>
    <col min="994" max="995" width="12.6640625" style="4" customWidth="1"/>
    <col min="996" max="1240" width="11.5546875" style="4"/>
    <col min="1241" max="1241" width="15.6640625" style="4" customWidth="1"/>
    <col min="1242" max="1242" width="100.6640625" style="4" customWidth="1"/>
    <col min="1243" max="1243" width="40.6640625" style="4" customWidth="1"/>
    <col min="1244" max="1245" width="20.6640625" style="4" customWidth="1"/>
    <col min="1246" max="1248" width="12.6640625" style="4" customWidth="1"/>
    <col min="1249" max="1249" width="13.88671875" style="4" customWidth="1"/>
    <col min="1250" max="1251" width="12.6640625" style="4" customWidth="1"/>
    <col min="1252" max="1496" width="11.5546875" style="4"/>
    <col min="1497" max="1497" width="15.6640625" style="4" customWidth="1"/>
    <col min="1498" max="1498" width="100.6640625" style="4" customWidth="1"/>
    <col min="1499" max="1499" width="40.6640625" style="4" customWidth="1"/>
    <col min="1500" max="1501" width="20.6640625" style="4" customWidth="1"/>
    <col min="1502" max="1504" width="12.6640625" style="4" customWidth="1"/>
    <col min="1505" max="1505" width="13.88671875" style="4" customWidth="1"/>
    <col min="1506" max="1507" width="12.6640625" style="4" customWidth="1"/>
    <col min="1508" max="1752" width="11.5546875" style="4"/>
    <col min="1753" max="1753" width="15.6640625" style="4" customWidth="1"/>
    <col min="1754" max="1754" width="100.6640625" style="4" customWidth="1"/>
    <col min="1755" max="1755" width="40.6640625" style="4" customWidth="1"/>
    <col min="1756" max="1757" width="20.6640625" style="4" customWidth="1"/>
    <col min="1758" max="1760" width="12.6640625" style="4" customWidth="1"/>
    <col min="1761" max="1761" width="13.88671875" style="4" customWidth="1"/>
    <col min="1762" max="1763" width="12.6640625" style="4" customWidth="1"/>
    <col min="1764" max="2008" width="11.5546875" style="4"/>
    <col min="2009" max="2009" width="15.6640625" style="4" customWidth="1"/>
    <col min="2010" max="2010" width="100.6640625" style="4" customWidth="1"/>
    <col min="2011" max="2011" width="40.6640625" style="4" customWidth="1"/>
    <col min="2012" max="2013" width="20.6640625" style="4" customWidth="1"/>
    <col min="2014" max="2016" width="12.6640625" style="4" customWidth="1"/>
    <col min="2017" max="2017" width="13.88671875" style="4" customWidth="1"/>
    <col min="2018" max="2019" width="12.6640625" style="4" customWidth="1"/>
    <col min="2020" max="2264" width="11.5546875" style="4"/>
    <col min="2265" max="2265" width="15.6640625" style="4" customWidth="1"/>
    <col min="2266" max="2266" width="100.6640625" style="4" customWidth="1"/>
    <col min="2267" max="2267" width="40.6640625" style="4" customWidth="1"/>
    <col min="2268" max="2269" width="20.6640625" style="4" customWidth="1"/>
    <col min="2270" max="2272" width="12.6640625" style="4" customWidth="1"/>
    <col min="2273" max="2273" width="13.88671875" style="4" customWidth="1"/>
    <col min="2274" max="2275" width="12.6640625" style="4" customWidth="1"/>
    <col min="2276" max="2520" width="11.5546875" style="4"/>
    <col min="2521" max="2521" width="15.6640625" style="4" customWidth="1"/>
    <col min="2522" max="2522" width="100.6640625" style="4" customWidth="1"/>
    <col min="2523" max="2523" width="40.6640625" style="4" customWidth="1"/>
    <col min="2524" max="2525" width="20.6640625" style="4" customWidth="1"/>
    <col min="2526" max="2528" width="12.6640625" style="4" customWidth="1"/>
    <col min="2529" max="2529" width="13.88671875" style="4" customWidth="1"/>
    <col min="2530" max="2531" width="12.6640625" style="4" customWidth="1"/>
    <col min="2532" max="2776" width="11.5546875" style="4"/>
    <col min="2777" max="2777" width="15.6640625" style="4" customWidth="1"/>
    <col min="2778" max="2778" width="100.6640625" style="4" customWidth="1"/>
    <col min="2779" max="2779" width="40.6640625" style="4" customWidth="1"/>
    <col min="2780" max="2781" width="20.6640625" style="4" customWidth="1"/>
    <col min="2782" max="2784" width="12.6640625" style="4" customWidth="1"/>
    <col min="2785" max="2785" width="13.88671875" style="4" customWidth="1"/>
    <col min="2786" max="2787" width="12.6640625" style="4" customWidth="1"/>
    <col min="2788" max="3032" width="11.5546875" style="4"/>
    <col min="3033" max="3033" width="15.6640625" style="4" customWidth="1"/>
    <col min="3034" max="3034" width="100.6640625" style="4" customWidth="1"/>
    <col min="3035" max="3035" width="40.6640625" style="4" customWidth="1"/>
    <col min="3036" max="3037" width="20.6640625" style="4" customWidth="1"/>
    <col min="3038" max="3040" width="12.6640625" style="4" customWidth="1"/>
    <col min="3041" max="3041" width="13.88671875" style="4" customWidth="1"/>
    <col min="3042" max="3043" width="12.6640625" style="4" customWidth="1"/>
    <col min="3044" max="3288" width="11.5546875" style="4"/>
    <col min="3289" max="3289" width="15.6640625" style="4" customWidth="1"/>
    <col min="3290" max="3290" width="100.6640625" style="4" customWidth="1"/>
    <col min="3291" max="3291" width="40.6640625" style="4" customWidth="1"/>
    <col min="3292" max="3293" width="20.6640625" style="4" customWidth="1"/>
    <col min="3294" max="3296" width="12.6640625" style="4" customWidth="1"/>
    <col min="3297" max="3297" width="13.88671875" style="4" customWidth="1"/>
    <col min="3298" max="3299" width="12.6640625" style="4" customWidth="1"/>
    <col min="3300" max="3544" width="11.5546875" style="4"/>
    <col min="3545" max="3545" width="15.6640625" style="4" customWidth="1"/>
    <col min="3546" max="3546" width="100.6640625" style="4" customWidth="1"/>
    <col min="3547" max="3547" width="40.6640625" style="4" customWidth="1"/>
    <col min="3548" max="3549" width="20.6640625" style="4" customWidth="1"/>
    <col min="3550" max="3552" width="12.6640625" style="4" customWidth="1"/>
    <col min="3553" max="3553" width="13.88671875" style="4" customWidth="1"/>
    <col min="3554" max="3555" width="12.6640625" style="4" customWidth="1"/>
    <col min="3556" max="3800" width="11.5546875" style="4"/>
    <col min="3801" max="3801" width="15.6640625" style="4" customWidth="1"/>
    <col min="3802" max="3802" width="100.6640625" style="4" customWidth="1"/>
    <col min="3803" max="3803" width="40.6640625" style="4" customWidth="1"/>
    <col min="3804" max="3805" width="20.6640625" style="4" customWidth="1"/>
    <col min="3806" max="3808" width="12.6640625" style="4" customWidth="1"/>
    <col min="3809" max="3809" width="13.88671875" style="4" customWidth="1"/>
    <col min="3810" max="3811" width="12.6640625" style="4" customWidth="1"/>
    <col min="3812" max="4056" width="11.5546875" style="4"/>
    <col min="4057" max="4057" width="15.6640625" style="4" customWidth="1"/>
    <col min="4058" max="4058" width="100.6640625" style="4" customWidth="1"/>
    <col min="4059" max="4059" width="40.6640625" style="4" customWidth="1"/>
    <col min="4060" max="4061" width="20.6640625" style="4" customWidth="1"/>
    <col min="4062" max="4064" width="12.6640625" style="4" customWidth="1"/>
    <col min="4065" max="4065" width="13.88671875" style="4" customWidth="1"/>
    <col min="4066" max="4067" width="12.6640625" style="4" customWidth="1"/>
    <col min="4068" max="4312" width="11.5546875" style="4"/>
    <col min="4313" max="4313" width="15.6640625" style="4" customWidth="1"/>
    <col min="4314" max="4314" width="100.6640625" style="4" customWidth="1"/>
    <col min="4315" max="4315" width="40.6640625" style="4" customWidth="1"/>
    <col min="4316" max="4317" width="20.6640625" style="4" customWidth="1"/>
    <col min="4318" max="4320" width="12.6640625" style="4" customWidth="1"/>
    <col min="4321" max="4321" width="13.88671875" style="4" customWidth="1"/>
    <col min="4322" max="4323" width="12.6640625" style="4" customWidth="1"/>
    <col min="4324" max="4568" width="11.5546875" style="4"/>
    <col min="4569" max="4569" width="15.6640625" style="4" customWidth="1"/>
    <col min="4570" max="4570" width="100.6640625" style="4" customWidth="1"/>
    <col min="4571" max="4571" width="40.6640625" style="4" customWidth="1"/>
    <col min="4572" max="4573" width="20.6640625" style="4" customWidth="1"/>
    <col min="4574" max="4576" width="12.6640625" style="4" customWidth="1"/>
    <col min="4577" max="4577" width="13.88671875" style="4" customWidth="1"/>
    <col min="4578" max="4579" width="12.6640625" style="4" customWidth="1"/>
    <col min="4580" max="4824" width="11.5546875" style="4"/>
    <col min="4825" max="4825" width="15.6640625" style="4" customWidth="1"/>
    <col min="4826" max="4826" width="100.6640625" style="4" customWidth="1"/>
    <col min="4827" max="4827" width="40.6640625" style="4" customWidth="1"/>
    <col min="4828" max="4829" width="20.6640625" style="4" customWidth="1"/>
    <col min="4830" max="4832" width="12.6640625" style="4" customWidth="1"/>
    <col min="4833" max="4833" width="13.88671875" style="4" customWidth="1"/>
    <col min="4834" max="4835" width="12.6640625" style="4" customWidth="1"/>
    <col min="4836" max="5080" width="11.5546875" style="4"/>
    <col min="5081" max="5081" width="15.6640625" style="4" customWidth="1"/>
    <col min="5082" max="5082" width="100.6640625" style="4" customWidth="1"/>
    <col min="5083" max="5083" width="40.6640625" style="4" customWidth="1"/>
    <col min="5084" max="5085" width="20.6640625" style="4" customWidth="1"/>
    <col min="5086" max="5088" width="12.6640625" style="4" customWidth="1"/>
    <col min="5089" max="5089" width="13.88671875" style="4" customWidth="1"/>
    <col min="5090" max="5091" width="12.6640625" style="4" customWidth="1"/>
    <col min="5092" max="5336" width="11.5546875" style="4"/>
    <col min="5337" max="5337" width="15.6640625" style="4" customWidth="1"/>
    <col min="5338" max="5338" width="100.6640625" style="4" customWidth="1"/>
    <col min="5339" max="5339" width="40.6640625" style="4" customWidth="1"/>
    <col min="5340" max="5341" width="20.6640625" style="4" customWidth="1"/>
    <col min="5342" max="5344" width="12.6640625" style="4" customWidth="1"/>
    <col min="5345" max="5345" width="13.88671875" style="4" customWidth="1"/>
    <col min="5346" max="5347" width="12.6640625" style="4" customWidth="1"/>
    <col min="5348" max="5592" width="11.5546875" style="4"/>
    <col min="5593" max="5593" width="15.6640625" style="4" customWidth="1"/>
    <col min="5594" max="5594" width="100.6640625" style="4" customWidth="1"/>
    <col min="5595" max="5595" width="40.6640625" style="4" customWidth="1"/>
    <col min="5596" max="5597" width="20.6640625" style="4" customWidth="1"/>
    <col min="5598" max="5600" width="12.6640625" style="4" customWidth="1"/>
    <col min="5601" max="5601" width="13.88671875" style="4" customWidth="1"/>
    <col min="5602" max="5603" width="12.6640625" style="4" customWidth="1"/>
    <col min="5604" max="5848" width="11.5546875" style="4"/>
    <col min="5849" max="5849" width="15.6640625" style="4" customWidth="1"/>
    <col min="5850" max="5850" width="100.6640625" style="4" customWidth="1"/>
    <col min="5851" max="5851" width="40.6640625" style="4" customWidth="1"/>
    <col min="5852" max="5853" width="20.6640625" style="4" customWidth="1"/>
    <col min="5854" max="5856" width="12.6640625" style="4" customWidth="1"/>
    <col min="5857" max="5857" width="13.88671875" style="4" customWidth="1"/>
    <col min="5858" max="5859" width="12.6640625" style="4" customWidth="1"/>
    <col min="5860" max="6104" width="11.5546875" style="4"/>
    <col min="6105" max="6105" width="15.6640625" style="4" customWidth="1"/>
    <col min="6106" max="6106" width="100.6640625" style="4" customWidth="1"/>
    <col min="6107" max="6107" width="40.6640625" style="4" customWidth="1"/>
    <col min="6108" max="6109" width="20.6640625" style="4" customWidth="1"/>
    <col min="6110" max="6112" width="12.6640625" style="4" customWidth="1"/>
    <col min="6113" max="6113" width="13.88671875" style="4" customWidth="1"/>
    <col min="6114" max="6115" width="12.6640625" style="4" customWidth="1"/>
    <col min="6116" max="6360" width="11.5546875" style="4"/>
    <col min="6361" max="6361" width="15.6640625" style="4" customWidth="1"/>
    <col min="6362" max="6362" width="100.6640625" style="4" customWidth="1"/>
    <col min="6363" max="6363" width="40.6640625" style="4" customWidth="1"/>
    <col min="6364" max="6365" width="20.6640625" style="4" customWidth="1"/>
    <col min="6366" max="6368" width="12.6640625" style="4" customWidth="1"/>
    <col min="6369" max="6369" width="13.88671875" style="4" customWidth="1"/>
    <col min="6370" max="6371" width="12.6640625" style="4" customWidth="1"/>
    <col min="6372" max="6616" width="11.5546875" style="4"/>
    <col min="6617" max="6617" width="15.6640625" style="4" customWidth="1"/>
    <col min="6618" max="6618" width="100.6640625" style="4" customWidth="1"/>
    <col min="6619" max="6619" width="40.6640625" style="4" customWidth="1"/>
    <col min="6620" max="6621" width="20.6640625" style="4" customWidth="1"/>
    <col min="6622" max="6624" width="12.6640625" style="4" customWidth="1"/>
    <col min="6625" max="6625" width="13.88671875" style="4" customWidth="1"/>
    <col min="6626" max="6627" width="12.6640625" style="4" customWidth="1"/>
    <col min="6628" max="6872" width="11.5546875" style="4"/>
    <col min="6873" max="6873" width="15.6640625" style="4" customWidth="1"/>
    <col min="6874" max="6874" width="100.6640625" style="4" customWidth="1"/>
    <col min="6875" max="6875" width="40.6640625" style="4" customWidth="1"/>
    <col min="6876" max="6877" width="20.6640625" style="4" customWidth="1"/>
    <col min="6878" max="6880" width="12.6640625" style="4" customWidth="1"/>
    <col min="6881" max="6881" width="13.88671875" style="4" customWidth="1"/>
    <col min="6882" max="6883" width="12.6640625" style="4" customWidth="1"/>
    <col min="6884" max="7128" width="11.5546875" style="4"/>
    <col min="7129" max="7129" width="15.6640625" style="4" customWidth="1"/>
    <col min="7130" max="7130" width="100.6640625" style="4" customWidth="1"/>
    <col min="7131" max="7131" width="40.6640625" style="4" customWidth="1"/>
    <col min="7132" max="7133" width="20.6640625" style="4" customWidth="1"/>
    <col min="7134" max="7136" width="12.6640625" style="4" customWidth="1"/>
    <col min="7137" max="7137" width="13.88671875" style="4" customWidth="1"/>
    <col min="7138" max="7139" width="12.6640625" style="4" customWidth="1"/>
    <col min="7140" max="7384" width="11.5546875" style="4"/>
    <col min="7385" max="7385" width="15.6640625" style="4" customWidth="1"/>
    <col min="7386" max="7386" width="100.6640625" style="4" customWidth="1"/>
    <col min="7387" max="7387" width="40.6640625" style="4" customWidth="1"/>
    <col min="7388" max="7389" width="20.6640625" style="4" customWidth="1"/>
    <col min="7390" max="7392" width="12.6640625" style="4" customWidth="1"/>
    <col min="7393" max="7393" width="13.88671875" style="4" customWidth="1"/>
    <col min="7394" max="7395" width="12.6640625" style="4" customWidth="1"/>
    <col min="7396" max="7640" width="11.5546875" style="4"/>
    <col min="7641" max="7641" width="15.6640625" style="4" customWidth="1"/>
    <col min="7642" max="7642" width="100.6640625" style="4" customWidth="1"/>
    <col min="7643" max="7643" width="40.6640625" style="4" customWidth="1"/>
    <col min="7644" max="7645" width="20.6640625" style="4" customWidth="1"/>
    <col min="7646" max="7648" width="12.6640625" style="4" customWidth="1"/>
    <col min="7649" max="7649" width="13.88671875" style="4" customWidth="1"/>
    <col min="7650" max="7651" width="12.6640625" style="4" customWidth="1"/>
    <col min="7652" max="7896" width="11.5546875" style="4"/>
    <col min="7897" max="7897" width="15.6640625" style="4" customWidth="1"/>
    <col min="7898" max="7898" width="100.6640625" style="4" customWidth="1"/>
    <col min="7899" max="7899" width="40.6640625" style="4" customWidth="1"/>
    <col min="7900" max="7901" width="20.6640625" style="4" customWidth="1"/>
    <col min="7902" max="7904" width="12.6640625" style="4" customWidth="1"/>
    <col min="7905" max="7905" width="13.88671875" style="4" customWidth="1"/>
    <col min="7906" max="7907" width="12.6640625" style="4" customWidth="1"/>
    <col min="7908" max="8152" width="11.5546875" style="4"/>
    <col min="8153" max="8153" width="15.6640625" style="4" customWidth="1"/>
    <col min="8154" max="8154" width="100.6640625" style="4" customWidth="1"/>
    <col min="8155" max="8155" width="40.6640625" style="4" customWidth="1"/>
    <col min="8156" max="8157" width="20.6640625" style="4" customWidth="1"/>
    <col min="8158" max="8160" width="12.6640625" style="4" customWidth="1"/>
    <col min="8161" max="8161" width="13.88671875" style="4" customWidth="1"/>
    <col min="8162" max="8163" width="12.6640625" style="4" customWidth="1"/>
    <col min="8164" max="8408" width="11.5546875" style="4"/>
    <col min="8409" max="8409" width="15.6640625" style="4" customWidth="1"/>
    <col min="8410" max="8410" width="100.6640625" style="4" customWidth="1"/>
    <col min="8411" max="8411" width="40.6640625" style="4" customWidth="1"/>
    <col min="8412" max="8413" width="20.6640625" style="4" customWidth="1"/>
    <col min="8414" max="8416" width="12.6640625" style="4" customWidth="1"/>
    <col min="8417" max="8417" width="13.88671875" style="4" customWidth="1"/>
    <col min="8418" max="8419" width="12.6640625" style="4" customWidth="1"/>
    <col min="8420" max="8664" width="11.5546875" style="4"/>
    <col min="8665" max="8665" width="15.6640625" style="4" customWidth="1"/>
    <col min="8666" max="8666" width="100.6640625" style="4" customWidth="1"/>
    <col min="8667" max="8667" width="40.6640625" style="4" customWidth="1"/>
    <col min="8668" max="8669" width="20.6640625" style="4" customWidth="1"/>
    <col min="8670" max="8672" width="12.6640625" style="4" customWidth="1"/>
    <col min="8673" max="8673" width="13.88671875" style="4" customWidth="1"/>
    <col min="8674" max="8675" width="12.6640625" style="4" customWidth="1"/>
    <col min="8676" max="8920" width="11.5546875" style="4"/>
    <col min="8921" max="8921" width="15.6640625" style="4" customWidth="1"/>
    <col min="8922" max="8922" width="100.6640625" style="4" customWidth="1"/>
    <col min="8923" max="8923" width="40.6640625" style="4" customWidth="1"/>
    <col min="8924" max="8925" width="20.6640625" style="4" customWidth="1"/>
    <col min="8926" max="8928" width="12.6640625" style="4" customWidth="1"/>
    <col min="8929" max="8929" width="13.88671875" style="4" customWidth="1"/>
    <col min="8930" max="8931" width="12.6640625" style="4" customWidth="1"/>
    <col min="8932" max="9176" width="11.5546875" style="4"/>
    <col min="9177" max="9177" width="15.6640625" style="4" customWidth="1"/>
    <col min="9178" max="9178" width="100.6640625" style="4" customWidth="1"/>
    <col min="9179" max="9179" width="40.6640625" style="4" customWidth="1"/>
    <col min="9180" max="9181" width="20.6640625" style="4" customWidth="1"/>
    <col min="9182" max="9184" width="12.6640625" style="4" customWidth="1"/>
    <col min="9185" max="9185" width="13.88671875" style="4" customWidth="1"/>
    <col min="9186" max="9187" width="12.6640625" style="4" customWidth="1"/>
    <col min="9188" max="9432" width="11.5546875" style="4"/>
    <col min="9433" max="9433" width="15.6640625" style="4" customWidth="1"/>
    <col min="9434" max="9434" width="100.6640625" style="4" customWidth="1"/>
    <col min="9435" max="9435" width="40.6640625" style="4" customWidth="1"/>
    <col min="9436" max="9437" width="20.6640625" style="4" customWidth="1"/>
    <col min="9438" max="9440" width="12.6640625" style="4" customWidth="1"/>
    <col min="9441" max="9441" width="13.88671875" style="4" customWidth="1"/>
    <col min="9442" max="9443" width="12.6640625" style="4" customWidth="1"/>
    <col min="9444" max="9688" width="11.5546875" style="4"/>
    <col min="9689" max="9689" width="15.6640625" style="4" customWidth="1"/>
    <col min="9690" max="9690" width="100.6640625" style="4" customWidth="1"/>
    <col min="9691" max="9691" width="40.6640625" style="4" customWidth="1"/>
    <col min="9692" max="9693" width="20.6640625" style="4" customWidth="1"/>
    <col min="9694" max="9696" width="12.6640625" style="4" customWidth="1"/>
    <col min="9697" max="9697" width="13.88671875" style="4" customWidth="1"/>
    <col min="9698" max="9699" width="12.6640625" style="4" customWidth="1"/>
    <col min="9700" max="9944" width="11.5546875" style="4"/>
    <col min="9945" max="9945" width="15.6640625" style="4" customWidth="1"/>
    <col min="9946" max="9946" width="100.6640625" style="4" customWidth="1"/>
    <col min="9947" max="9947" width="40.6640625" style="4" customWidth="1"/>
    <col min="9948" max="9949" width="20.6640625" style="4" customWidth="1"/>
    <col min="9950" max="9952" width="12.6640625" style="4" customWidth="1"/>
    <col min="9953" max="9953" width="13.88671875" style="4" customWidth="1"/>
    <col min="9954" max="9955" width="12.6640625" style="4" customWidth="1"/>
    <col min="9956" max="10200" width="11.5546875" style="4"/>
    <col min="10201" max="10201" width="15.6640625" style="4" customWidth="1"/>
    <col min="10202" max="10202" width="100.6640625" style="4" customWidth="1"/>
    <col min="10203" max="10203" width="40.6640625" style="4" customWidth="1"/>
    <col min="10204" max="10205" width="20.6640625" style="4" customWidth="1"/>
    <col min="10206" max="10208" width="12.6640625" style="4" customWidth="1"/>
    <col min="10209" max="10209" width="13.88671875" style="4" customWidth="1"/>
    <col min="10210" max="10211" width="12.6640625" style="4" customWidth="1"/>
    <col min="10212" max="10456" width="11.5546875" style="4"/>
    <col min="10457" max="10457" width="15.6640625" style="4" customWidth="1"/>
    <col min="10458" max="10458" width="100.6640625" style="4" customWidth="1"/>
    <col min="10459" max="10459" width="40.6640625" style="4" customWidth="1"/>
    <col min="10460" max="10461" width="20.6640625" style="4" customWidth="1"/>
    <col min="10462" max="10464" width="12.6640625" style="4" customWidth="1"/>
    <col min="10465" max="10465" width="13.88671875" style="4" customWidth="1"/>
    <col min="10466" max="10467" width="12.6640625" style="4" customWidth="1"/>
    <col min="10468" max="10712" width="11.5546875" style="4"/>
    <col min="10713" max="10713" width="15.6640625" style="4" customWidth="1"/>
    <col min="10714" max="10714" width="100.6640625" style="4" customWidth="1"/>
    <col min="10715" max="10715" width="40.6640625" style="4" customWidth="1"/>
    <col min="10716" max="10717" width="20.6640625" style="4" customWidth="1"/>
    <col min="10718" max="10720" width="12.6640625" style="4" customWidth="1"/>
    <col min="10721" max="10721" width="13.88671875" style="4" customWidth="1"/>
    <col min="10722" max="10723" width="12.6640625" style="4" customWidth="1"/>
    <col min="10724" max="10968" width="11.5546875" style="4"/>
    <col min="10969" max="10969" width="15.6640625" style="4" customWidth="1"/>
    <col min="10970" max="10970" width="100.6640625" style="4" customWidth="1"/>
    <col min="10971" max="10971" width="40.6640625" style="4" customWidth="1"/>
    <col min="10972" max="10973" width="20.6640625" style="4" customWidth="1"/>
    <col min="10974" max="10976" width="12.6640625" style="4" customWidth="1"/>
    <col min="10977" max="10977" width="13.88671875" style="4" customWidth="1"/>
    <col min="10978" max="10979" width="12.6640625" style="4" customWidth="1"/>
    <col min="10980" max="11224" width="11.5546875" style="4"/>
    <col min="11225" max="11225" width="15.6640625" style="4" customWidth="1"/>
    <col min="11226" max="11226" width="100.6640625" style="4" customWidth="1"/>
    <col min="11227" max="11227" width="40.6640625" style="4" customWidth="1"/>
    <col min="11228" max="11229" width="20.6640625" style="4" customWidth="1"/>
    <col min="11230" max="11232" width="12.6640625" style="4" customWidth="1"/>
    <col min="11233" max="11233" width="13.88671875" style="4" customWidth="1"/>
    <col min="11234" max="11235" width="12.6640625" style="4" customWidth="1"/>
    <col min="11236" max="11480" width="11.5546875" style="4"/>
    <col min="11481" max="11481" width="15.6640625" style="4" customWidth="1"/>
    <col min="11482" max="11482" width="100.6640625" style="4" customWidth="1"/>
    <col min="11483" max="11483" width="40.6640625" style="4" customWidth="1"/>
    <col min="11484" max="11485" width="20.6640625" style="4" customWidth="1"/>
    <col min="11486" max="11488" width="12.6640625" style="4" customWidth="1"/>
    <col min="11489" max="11489" width="13.88671875" style="4" customWidth="1"/>
    <col min="11490" max="11491" width="12.6640625" style="4" customWidth="1"/>
    <col min="11492" max="11736" width="11.5546875" style="4"/>
    <col min="11737" max="11737" width="15.6640625" style="4" customWidth="1"/>
    <col min="11738" max="11738" width="100.6640625" style="4" customWidth="1"/>
    <col min="11739" max="11739" width="40.6640625" style="4" customWidth="1"/>
    <col min="11740" max="11741" width="20.6640625" style="4" customWidth="1"/>
    <col min="11742" max="11744" width="12.6640625" style="4" customWidth="1"/>
    <col min="11745" max="11745" width="13.88671875" style="4" customWidth="1"/>
    <col min="11746" max="11747" width="12.6640625" style="4" customWidth="1"/>
    <col min="11748" max="11992" width="11.5546875" style="4"/>
    <col min="11993" max="11993" width="15.6640625" style="4" customWidth="1"/>
    <col min="11994" max="11994" width="100.6640625" style="4" customWidth="1"/>
    <col min="11995" max="11995" width="40.6640625" style="4" customWidth="1"/>
    <col min="11996" max="11997" width="20.6640625" style="4" customWidth="1"/>
    <col min="11998" max="12000" width="12.6640625" style="4" customWidth="1"/>
    <col min="12001" max="12001" width="13.88671875" style="4" customWidth="1"/>
    <col min="12002" max="12003" width="12.6640625" style="4" customWidth="1"/>
    <col min="12004" max="12248" width="11.5546875" style="4"/>
    <col min="12249" max="12249" width="15.6640625" style="4" customWidth="1"/>
    <col min="12250" max="12250" width="100.6640625" style="4" customWidth="1"/>
    <col min="12251" max="12251" width="40.6640625" style="4" customWidth="1"/>
    <col min="12252" max="12253" width="20.6640625" style="4" customWidth="1"/>
    <col min="12254" max="12256" width="12.6640625" style="4" customWidth="1"/>
    <col min="12257" max="12257" width="13.88671875" style="4" customWidth="1"/>
    <col min="12258" max="12259" width="12.6640625" style="4" customWidth="1"/>
    <col min="12260" max="12504" width="11.5546875" style="4"/>
    <col min="12505" max="12505" width="15.6640625" style="4" customWidth="1"/>
    <col min="12506" max="12506" width="100.6640625" style="4" customWidth="1"/>
    <col min="12507" max="12507" width="40.6640625" style="4" customWidth="1"/>
    <col min="12508" max="12509" width="20.6640625" style="4" customWidth="1"/>
    <col min="12510" max="12512" width="12.6640625" style="4" customWidth="1"/>
    <col min="12513" max="12513" width="13.88671875" style="4" customWidth="1"/>
    <col min="12514" max="12515" width="12.6640625" style="4" customWidth="1"/>
    <col min="12516" max="12760" width="11.5546875" style="4"/>
    <col min="12761" max="12761" width="15.6640625" style="4" customWidth="1"/>
    <col min="12762" max="12762" width="100.6640625" style="4" customWidth="1"/>
    <col min="12763" max="12763" width="40.6640625" style="4" customWidth="1"/>
    <col min="12764" max="12765" width="20.6640625" style="4" customWidth="1"/>
    <col min="12766" max="12768" width="12.6640625" style="4" customWidth="1"/>
    <col min="12769" max="12769" width="13.88671875" style="4" customWidth="1"/>
    <col min="12770" max="12771" width="12.6640625" style="4" customWidth="1"/>
    <col min="12772" max="13016" width="11.5546875" style="4"/>
    <col min="13017" max="13017" width="15.6640625" style="4" customWidth="1"/>
    <col min="13018" max="13018" width="100.6640625" style="4" customWidth="1"/>
    <col min="13019" max="13019" width="40.6640625" style="4" customWidth="1"/>
    <col min="13020" max="13021" width="20.6640625" style="4" customWidth="1"/>
    <col min="13022" max="13024" width="12.6640625" style="4" customWidth="1"/>
    <col min="13025" max="13025" width="13.88671875" style="4" customWidth="1"/>
    <col min="13026" max="13027" width="12.6640625" style="4" customWidth="1"/>
    <col min="13028" max="13272" width="11.5546875" style="4"/>
    <col min="13273" max="13273" width="15.6640625" style="4" customWidth="1"/>
    <col min="13274" max="13274" width="100.6640625" style="4" customWidth="1"/>
    <col min="13275" max="13275" width="40.6640625" style="4" customWidth="1"/>
    <col min="13276" max="13277" width="20.6640625" style="4" customWidth="1"/>
    <col min="13278" max="13280" width="12.6640625" style="4" customWidth="1"/>
    <col min="13281" max="13281" width="13.88671875" style="4" customWidth="1"/>
    <col min="13282" max="13283" width="12.6640625" style="4" customWidth="1"/>
    <col min="13284" max="13528" width="11.5546875" style="4"/>
    <col min="13529" max="13529" width="15.6640625" style="4" customWidth="1"/>
    <col min="13530" max="13530" width="100.6640625" style="4" customWidth="1"/>
    <col min="13531" max="13531" width="40.6640625" style="4" customWidth="1"/>
    <col min="13532" max="13533" width="20.6640625" style="4" customWidth="1"/>
    <col min="13534" max="13536" width="12.6640625" style="4" customWidth="1"/>
    <col min="13537" max="13537" width="13.88671875" style="4" customWidth="1"/>
    <col min="13538" max="13539" width="12.6640625" style="4" customWidth="1"/>
    <col min="13540" max="13784" width="11.5546875" style="4"/>
    <col min="13785" max="13785" width="15.6640625" style="4" customWidth="1"/>
    <col min="13786" max="13786" width="100.6640625" style="4" customWidth="1"/>
    <col min="13787" max="13787" width="40.6640625" style="4" customWidth="1"/>
    <col min="13788" max="13789" width="20.6640625" style="4" customWidth="1"/>
    <col min="13790" max="13792" width="12.6640625" style="4" customWidth="1"/>
    <col min="13793" max="13793" width="13.88671875" style="4" customWidth="1"/>
    <col min="13794" max="13795" width="12.6640625" style="4" customWidth="1"/>
    <col min="13796" max="14040" width="11.5546875" style="4"/>
    <col min="14041" max="14041" width="15.6640625" style="4" customWidth="1"/>
    <col min="14042" max="14042" width="100.6640625" style="4" customWidth="1"/>
    <col min="14043" max="14043" width="40.6640625" style="4" customWidth="1"/>
    <col min="14044" max="14045" width="20.6640625" style="4" customWidth="1"/>
    <col min="14046" max="14048" width="12.6640625" style="4" customWidth="1"/>
    <col min="14049" max="14049" width="13.88671875" style="4" customWidth="1"/>
    <col min="14050" max="14051" width="12.6640625" style="4" customWidth="1"/>
    <col min="14052" max="14296" width="11.5546875" style="4"/>
    <col min="14297" max="14297" width="15.6640625" style="4" customWidth="1"/>
    <col min="14298" max="14298" width="100.6640625" style="4" customWidth="1"/>
    <col min="14299" max="14299" width="40.6640625" style="4" customWidth="1"/>
    <col min="14300" max="14301" width="20.6640625" style="4" customWidth="1"/>
    <col min="14302" max="14304" width="12.6640625" style="4" customWidth="1"/>
    <col min="14305" max="14305" width="13.88671875" style="4" customWidth="1"/>
    <col min="14306" max="14307" width="12.6640625" style="4" customWidth="1"/>
    <col min="14308" max="14552" width="11.5546875" style="4"/>
    <col min="14553" max="14553" width="15.6640625" style="4" customWidth="1"/>
    <col min="14554" max="14554" width="100.6640625" style="4" customWidth="1"/>
    <col min="14555" max="14555" width="40.6640625" style="4" customWidth="1"/>
    <col min="14556" max="14557" width="20.6640625" style="4" customWidth="1"/>
    <col min="14558" max="14560" width="12.6640625" style="4" customWidth="1"/>
    <col min="14561" max="14561" width="13.88671875" style="4" customWidth="1"/>
    <col min="14562" max="14563" width="12.6640625" style="4" customWidth="1"/>
    <col min="14564" max="14808" width="11.5546875" style="4"/>
    <col min="14809" max="14809" width="15.6640625" style="4" customWidth="1"/>
    <col min="14810" max="14810" width="100.6640625" style="4" customWidth="1"/>
    <col min="14811" max="14811" width="40.6640625" style="4" customWidth="1"/>
    <col min="14812" max="14813" width="20.6640625" style="4" customWidth="1"/>
    <col min="14814" max="14816" width="12.6640625" style="4" customWidth="1"/>
    <col min="14817" max="14817" width="13.88671875" style="4" customWidth="1"/>
    <col min="14818" max="14819" width="12.6640625" style="4" customWidth="1"/>
    <col min="14820" max="15064" width="11.5546875" style="4"/>
    <col min="15065" max="15065" width="15.6640625" style="4" customWidth="1"/>
    <col min="15066" max="15066" width="100.6640625" style="4" customWidth="1"/>
    <col min="15067" max="15067" width="40.6640625" style="4" customWidth="1"/>
    <col min="15068" max="15069" width="20.6640625" style="4" customWidth="1"/>
    <col min="15070" max="15072" width="12.6640625" style="4" customWidth="1"/>
    <col min="15073" max="15073" width="13.88671875" style="4" customWidth="1"/>
    <col min="15074" max="15075" width="12.6640625" style="4" customWidth="1"/>
    <col min="15076" max="15320" width="11.5546875" style="4"/>
    <col min="15321" max="15321" width="15.6640625" style="4" customWidth="1"/>
    <col min="15322" max="15322" width="100.6640625" style="4" customWidth="1"/>
    <col min="15323" max="15323" width="40.6640625" style="4" customWidth="1"/>
    <col min="15324" max="15325" width="20.6640625" style="4" customWidth="1"/>
    <col min="15326" max="15328" width="12.6640625" style="4" customWidth="1"/>
    <col min="15329" max="15329" width="13.88671875" style="4" customWidth="1"/>
    <col min="15330" max="15331" width="12.6640625" style="4" customWidth="1"/>
    <col min="15332" max="15576" width="11.5546875" style="4"/>
    <col min="15577" max="15577" width="15.6640625" style="4" customWidth="1"/>
    <col min="15578" max="15578" width="100.6640625" style="4" customWidth="1"/>
    <col min="15579" max="15579" width="40.6640625" style="4" customWidth="1"/>
    <col min="15580" max="15581" width="20.6640625" style="4" customWidth="1"/>
    <col min="15582" max="15584" width="12.6640625" style="4" customWidth="1"/>
    <col min="15585" max="15585" width="13.88671875" style="4" customWidth="1"/>
    <col min="15586" max="15587" width="12.6640625" style="4" customWidth="1"/>
    <col min="15588" max="15832" width="11.5546875" style="4"/>
    <col min="15833" max="15833" width="15.6640625" style="4" customWidth="1"/>
    <col min="15834" max="15834" width="100.6640625" style="4" customWidth="1"/>
    <col min="15835" max="15835" width="40.6640625" style="4" customWidth="1"/>
    <col min="15836" max="15837" width="20.6640625" style="4" customWidth="1"/>
    <col min="15838" max="15840" width="12.6640625" style="4" customWidth="1"/>
    <col min="15841" max="15841" width="13.88671875" style="4" customWidth="1"/>
    <col min="15842" max="15843" width="12.6640625" style="4" customWidth="1"/>
    <col min="15844" max="16088" width="11.5546875" style="4"/>
    <col min="16089" max="16089" width="15.6640625" style="4" customWidth="1"/>
    <col min="16090" max="16090" width="100.6640625" style="4" customWidth="1"/>
    <col min="16091" max="16091" width="40.6640625" style="4" customWidth="1"/>
    <col min="16092" max="16093" width="20.6640625" style="4" customWidth="1"/>
    <col min="16094" max="16096" width="12.6640625" style="4" customWidth="1"/>
    <col min="16097" max="16097" width="13.88671875" style="4" customWidth="1"/>
    <col min="16098" max="16099" width="12.6640625" style="4" customWidth="1"/>
    <col min="16100" max="16383" width="11.5546875" style="4"/>
    <col min="16384" max="16384" width="11.44140625" style="4" customWidth="1"/>
  </cols>
  <sheetData>
    <row r="1" spans="1:11" s="3" customFormat="1" ht="21" customHeight="1" x14ac:dyDescent="0.35">
      <c r="A1" s="130" t="s">
        <v>15</v>
      </c>
      <c r="B1" s="131"/>
      <c r="C1" s="131"/>
      <c r="D1" s="131"/>
      <c r="E1" s="131"/>
      <c r="F1" s="131"/>
      <c r="G1" s="132"/>
      <c r="I1" s="1"/>
    </row>
    <row r="2" spans="1:11" s="3" customFormat="1" ht="21" customHeight="1" x14ac:dyDescent="0.35">
      <c r="A2" s="133" t="s">
        <v>16</v>
      </c>
      <c r="B2" s="134"/>
      <c r="C2" s="134"/>
      <c r="D2" s="134"/>
      <c r="E2" s="134"/>
      <c r="F2" s="134"/>
      <c r="G2" s="135"/>
      <c r="I2" s="1"/>
    </row>
    <row r="3" spans="1:11" s="3" customFormat="1" ht="21" customHeight="1" x14ac:dyDescent="0.35">
      <c r="A3" s="133" t="s">
        <v>17</v>
      </c>
      <c r="B3" s="134"/>
      <c r="C3" s="134"/>
      <c r="D3" s="134"/>
      <c r="E3" s="134"/>
      <c r="F3" s="134"/>
      <c r="G3" s="135"/>
      <c r="I3" s="1" t="s">
        <v>64</v>
      </c>
    </row>
    <row r="4" spans="1:11" s="3" customFormat="1" ht="21" customHeight="1" thickBot="1" x14ac:dyDescent="0.4">
      <c r="A4" s="136" t="s">
        <v>120</v>
      </c>
      <c r="B4" s="137"/>
      <c r="C4" s="137"/>
      <c r="D4" s="137"/>
      <c r="E4" s="137"/>
      <c r="F4" s="137"/>
      <c r="G4" s="138"/>
      <c r="I4" s="1">
        <v>20.5</v>
      </c>
    </row>
    <row r="5" spans="1:11" s="5" customFormat="1" ht="15" customHeight="1" x14ac:dyDescent="0.3">
      <c r="A5" s="20" t="s">
        <v>1</v>
      </c>
      <c r="B5" s="21" t="s">
        <v>6</v>
      </c>
      <c r="C5" s="22"/>
      <c r="D5" s="23"/>
      <c r="E5" s="24"/>
      <c r="F5" s="143"/>
      <c r="G5" s="144"/>
      <c r="I5" s="6" t="s">
        <v>61</v>
      </c>
      <c r="J5" s="5" t="s">
        <v>62</v>
      </c>
      <c r="K5" s="5" t="s">
        <v>63</v>
      </c>
    </row>
    <row r="6" spans="1:11" s="5" customFormat="1" ht="15" customHeight="1" x14ac:dyDescent="0.3">
      <c r="A6" s="20" t="s">
        <v>2</v>
      </c>
      <c r="B6" s="21" t="s">
        <v>7</v>
      </c>
      <c r="C6" s="25"/>
      <c r="D6" s="26"/>
      <c r="E6" s="27"/>
      <c r="F6" s="143"/>
      <c r="G6" s="144"/>
      <c r="I6" s="6">
        <v>0.3</v>
      </c>
      <c r="K6" s="5">
        <v>0.05</v>
      </c>
    </row>
    <row r="7" spans="1:11" s="5" customFormat="1" ht="15" customHeight="1" x14ac:dyDescent="0.3">
      <c r="A7" s="20" t="s">
        <v>4</v>
      </c>
      <c r="B7" s="21" t="s">
        <v>60</v>
      </c>
      <c r="C7" s="25"/>
      <c r="D7" s="26"/>
      <c r="E7" s="24"/>
      <c r="F7" s="143"/>
      <c r="G7" s="144"/>
      <c r="I7" s="6"/>
    </row>
    <row r="8" spans="1:11" s="5" customFormat="1" ht="15" customHeight="1" thickBot="1" x14ac:dyDescent="0.35">
      <c r="A8" s="28" t="s">
        <v>3</v>
      </c>
      <c r="B8" s="29" t="s">
        <v>18</v>
      </c>
      <c r="C8" s="30"/>
      <c r="D8" s="31"/>
      <c r="E8" s="32"/>
      <c r="F8" s="145"/>
      <c r="G8" s="146"/>
      <c r="I8" s="6"/>
    </row>
    <row r="9" spans="1:11" s="3" customFormat="1" ht="15" customHeight="1" x14ac:dyDescent="0.3">
      <c r="A9" s="147" t="s">
        <v>8</v>
      </c>
      <c r="B9" s="147"/>
      <c r="C9" s="148" t="s">
        <v>9</v>
      </c>
      <c r="D9" s="151" t="s">
        <v>10</v>
      </c>
      <c r="E9" s="154" t="s">
        <v>11</v>
      </c>
      <c r="F9" s="154" t="s">
        <v>12</v>
      </c>
      <c r="G9" s="148" t="s">
        <v>13</v>
      </c>
      <c r="I9" s="1"/>
    </row>
    <row r="10" spans="1:11" s="3" customFormat="1" ht="15" customHeight="1" x14ac:dyDescent="0.3">
      <c r="A10" s="139" t="s">
        <v>0</v>
      </c>
      <c r="B10" s="141" t="s">
        <v>8</v>
      </c>
      <c r="C10" s="149"/>
      <c r="D10" s="152"/>
      <c r="E10" s="155"/>
      <c r="F10" s="155"/>
      <c r="G10" s="149"/>
      <c r="I10" s="1"/>
    </row>
    <row r="11" spans="1:11" s="3" customFormat="1" ht="15" customHeight="1" thickBot="1" x14ac:dyDescent="0.35">
      <c r="A11" s="140"/>
      <c r="B11" s="142"/>
      <c r="C11" s="150"/>
      <c r="D11" s="153"/>
      <c r="E11" s="156"/>
      <c r="F11" s="33" t="s">
        <v>14</v>
      </c>
      <c r="G11" s="33" t="s">
        <v>14</v>
      </c>
      <c r="I11" s="1"/>
    </row>
    <row r="12" spans="1:11" ht="15" customHeight="1" x14ac:dyDescent="0.3">
      <c r="A12" s="34"/>
      <c r="B12" s="35" t="s">
        <v>19</v>
      </c>
      <c r="C12" s="36"/>
      <c r="D12" s="37"/>
      <c r="E12" s="36"/>
      <c r="F12" s="38"/>
      <c r="G12" s="38"/>
      <c r="H12" s="7"/>
    </row>
    <row r="13" spans="1:11" ht="180.6" customHeight="1" x14ac:dyDescent="0.3">
      <c r="A13" s="39" t="s">
        <v>84</v>
      </c>
      <c r="B13" s="40" t="s">
        <v>105</v>
      </c>
      <c r="C13" s="41" t="s">
        <v>5</v>
      </c>
      <c r="D13" s="42">
        <v>154</v>
      </c>
      <c r="E13" s="41"/>
      <c r="F13" s="43"/>
      <c r="G13" s="43"/>
      <c r="H13" s="7"/>
    </row>
    <row r="14" spans="1:11" x14ac:dyDescent="0.3">
      <c r="A14" s="44"/>
      <c r="B14" s="45"/>
      <c r="C14" s="46"/>
      <c r="D14" s="47"/>
      <c r="E14" s="46"/>
      <c r="F14" s="48"/>
      <c r="G14" s="43"/>
      <c r="H14" s="7"/>
      <c r="I14" s="10"/>
    </row>
    <row r="15" spans="1:11" x14ac:dyDescent="0.3">
      <c r="A15" s="34"/>
      <c r="B15" s="49" t="s">
        <v>20</v>
      </c>
      <c r="C15" s="34"/>
      <c r="D15" s="50"/>
      <c r="E15" s="34"/>
      <c r="F15" s="51"/>
      <c r="G15" s="52"/>
      <c r="H15" s="7"/>
      <c r="I15" s="10"/>
    </row>
    <row r="16" spans="1:11" ht="78" customHeight="1" x14ac:dyDescent="0.3">
      <c r="A16" s="44" t="s">
        <v>87</v>
      </c>
      <c r="B16" s="45" t="s">
        <v>86</v>
      </c>
      <c r="C16" s="46" t="s">
        <v>5</v>
      </c>
      <c r="D16" s="47">
        <v>10</v>
      </c>
      <c r="E16" s="46"/>
      <c r="F16" s="48"/>
      <c r="G16" s="43"/>
      <c r="H16" s="7">
        <v>11600</v>
      </c>
      <c r="I16" s="10"/>
    </row>
    <row r="17" spans="1:11" ht="76.2" customHeight="1" x14ac:dyDescent="0.3">
      <c r="A17" s="44" t="s">
        <v>88</v>
      </c>
      <c r="B17" s="45" t="s">
        <v>89</v>
      </c>
      <c r="C17" s="46" t="s">
        <v>5</v>
      </c>
      <c r="D17" s="47">
        <v>6</v>
      </c>
      <c r="E17" s="46"/>
      <c r="F17" s="48"/>
      <c r="G17" s="43"/>
      <c r="H17" s="7">
        <v>30000</v>
      </c>
      <c r="I17" s="10"/>
    </row>
    <row r="18" spans="1:11" x14ac:dyDescent="0.3">
      <c r="A18" s="44"/>
      <c r="B18" s="45"/>
      <c r="C18" s="46"/>
      <c r="D18" s="47"/>
      <c r="E18" s="46"/>
      <c r="F18" s="48"/>
      <c r="G18" s="43"/>
      <c r="H18" s="7"/>
      <c r="I18" s="10"/>
    </row>
    <row r="19" spans="1:11" ht="15" customHeight="1" x14ac:dyDescent="0.3">
      <c r="A19" s="53"/>
      <c r="B19" s="54" t="s">
        <v>85</v>
      </c>
      <c r="C19" s="55"/>
      <c r="D19" s="56"/>
      <c r="E19" s="55"/>
      <c r="F19" s="57"/>
      <c r="G19" s="58"/>
      <c r="H19" s="7"/>
    </row>
    <row r="20" spans="1:11" ht="204" customHeight="1" x14ac:dyDescent="0.3">
      <c r="A20" s="44" t="s">
        <v>21</v>
      </c>
      <c r="B20" s="59" t="s">
        <v>80</v>
      </c>
      <c r="C20" s="46" t="s">
        <v>5</v>
      </c>
      <c r="D20" s="47">
        <v>1</v>
      </c>
      <c r="E20" s="46"/>
      <c r="F20" s="60"/>
      <c r="G20" s="43"/>
      <c r="H20" s="7">
        <v>1458000</v>
      </c>
      <c r="I20" s="7">
        <f>H20*I6</f>
        <v>437400</v>
      </c>
      <c r="J20" s="14">
        <f>H20+I20</f>
        <v>1895400</v>
      </c>
    </row>
    <row r="21" spans="1:11" ht="217.2" customHeight="1" x14ac:dyDescent="0.3">
      <c r="A21" s="44" t="s">
        <v>58</v>
      </c>
      <c r="B21" s="59" t="s">
        <v>81</v>
      </c>
      <c r="C21" s="46" t="s">
        <v>5</v>
      </c>
      <c r="D21" s="47">
        <v>1</v>
      </c>
      <c r="E21" s="46"/>
      <c r="F21" s="61"/>
      <c r="G21" s="43"/>
      <c r="H21" s="7"/>
      <c r="I21" s="8"/>
      <c r="J21" s="9"/>
    </row>
    <row r="22" spans="1:11" x14ac:dyDescent="0.3">
      <c r="A22" s="44"/>
      <c r="B22" s="59"/>
      <c r="C22" s="46"/>
      <c r="D22" s="47"/>
      <c r="E22" s="46"/>
      <c r="F22" s="62"/>
      <c r="G22" s="43"/>
      <c r="H22" s="7"/>
      <c r="I22" s="8"/>
      <c r="J22" s="9"/>
    </row>
    <row r="23" spans="1:11" ht="15" customHeight="1" x14ac:dyDescent="0.3">
      <c r="A23" s="53"/>
      <c r="B23" s="63" t="s">
        <v>22</v>
      </c>
      <c r="C23" s="55"/>
      <c r="D23" s="56"/>
      <c r="E23" s="55"/>
      <c r="F23" s="57"/>
      <c r="G23" s="58"/>
      <c r="H23" s="7"/>
    </row>
    <row r="24" spans="1:11" ht="106.8" customHeight="1" x14ac:dyDescent="0.3">
      <c r="A24" s="46" t="s">
        <v>27</v>
      </c>
      <c r="B24" s="64" t="s">
        <v>67</v>
      </c>
      <c r="C24" s="46" t="s">
        <v>5</v>
      </c>
      <c r="D24" s="47">
        <v>1</v>
      </c>
      <c r="E24" s="65"/>
      <c r="F24" s="66"/>
      <c r="G24" s="43"/>
      <c r="H24" s="7">
        <v>149072.9</v>
      </c>
      <c r="I24" s="7">
        <f>(H24*I4)</f>
        <v>3055994.4499999997</v>
      </c>
      <c r="J24" s="13">
        <f>I24*I6</f>
        <v>916798.33499999985</v>
      </c>
      <c r="K24" s="13">
        <f>(I24+J24)-30900</f>
        <v>3941892.7849999997</v>
      </c>
    </row>
    <row r="25" spans="1:11" ht="15" customHeight="1" x14ac:dyDescent="0.3">
      <c r="A25" s="67"/>
      <c r="B25" s="68"/>
      <c r="C25" s="46"/>
      <c r="D25" s="47"/>
      <c r="E25" s="65"/>
      <c r="F25" s="48"/>
      <c r="G25" s="43"/>
      <c r="H25" s="7"/>
    </row>
    <row r="26" spans="1:11" ht="79.8" customHeight="1" x14ac:dyDescent="0.3">
      <c r="A26" s="46" t="s">
        <v>28</v>
      </c>
      <c r="B26" s="64" t="s">
        <v>68</v>
      </c>
      <c r="C26" s="46" t="s">
        <v>5</v>
      </c>
      <c r="D26" s="47">
        <v>2</v>
      </c>
      <c r="E26" s="65"/>
      <c r="F26" s="66"/>
      <c r="G26" s="43"/>
      <c r="H26" s="7">
        <v>3886.58</v>
      </c>
      <c r="I26" s="7">
        <f>H26*$I$4</f>
        <v>79674.89</v>
      </c>
      <c r="J26" s="13">
        <f>I26*$I$6</f>
        <v>23902.467000000001</v>
      </c>
      <c r="K26" s="13">
        <f>(J26+I26)</f>
        <v>103577.357</v>
      </c>
    </row>
    <row r="27" spans="1:11" x14ac:dyDescent="0.3">
      <c r="A27" s="69"/>
      <c r="B27" s="64"/>
      <c r="C27" s="46"/>
      <c r="D27" s="47"/>
      <c r="E27" s="65"/>
      <c r="F27" s="48"/>
      <c r="G27" s="43"/>
      <c r="H27" s="7"/>
    </row>
    <row r="28" spans="1:11" ht="78" customHeight="1" x14ac:dyDescent="0.3">
      <c r="A28" s="46" t="s">
        <v>30</v>
      </c>
      <c r="B28" s="64" t="s">
        <v>23</v>
      </c>
      <c r="C28" s="46" t="s">
        <v>5</v>
      </c>
      <c r="D28" s="47">
        <v>1</v>
      </c>
      <c r="E28" s="65"/>
      <c r="F28" s="66"/>
      <c r="G28" s="43"/>
      <c r="H28" s="7">
        <v>2650.08</v>
      </c>
      <c r="I28" s="7">
        <f>H28*$I$4</f>
        <v>54326.64</v>
      </c>
      <c r="J28" s="13">
        <f>I28*$I$6</f>
        <v>16297.991999999998</v>
      </c>
      <c r="K28" s="13">
        <f>(J28+I28)</f>
        <v>70624.631999999998</v>
      </c>
    </row>
    <row r="29" spans="1:11" ht="15" customHeight="1" x14ac:dyDescent="0.3">
      <c r="A29" s="69"/>
      <c r="B29" s="64"/>
      <c r="C29" s="46"/>
      <c r="D29" s="46"/>
      <c r="E29" s="46"/>
      <c r="F29" s="48"/>
      <c r="G29" s="43"/>
      <c r="H29" s="7"/>
    </row>
    <row r="30" spans="1:11" ht="91.8" customHeight="1" x14ac:dyDescent="0.3">
      <c r="A30" s="46" t="s">
        <v>29</v>
      </c>
      <c r="B30" s="64" t="s">
        <v>24</v>
      </c>
      <c r="C30" s="46" t="s">
        <v>5</v>
      </c>
      <c r="D30" s="47">
        <v>1</v>
      </c>
      <c r="E30" s="65"/>
      <c r="F30" s="66"/>
      <c r="G30" s="43"/>
      <c r="H30" s="7">
        <v>16684.97</v>
      </c>
      <c r="I30" s="7">
        <f>H30*$I$4</f>
        <v>342041.88500000001</v>
      </c>
      <c r="J30" s="13">
        <f>I30*$I$6</f>
        <v>102612.5655</v>
      </c>
      <c r="K30" s="13">
        <f>(J30+I30)</f>
        <v>444654.45050000004</v>
      </c>
    </row>
    <row r="31" spans="1:11" x14ac:dyDescent="0.3">
      <c r="A31" s="69"/>
      <c r="B31" s="64"/>
      <c r="C31" s="46"/>
      <c r="D31" s="46"/>
      <c r="E31" s="46"/>
      <c r="F31" s="48"/>
      <c r="G31" s="43"/>
      <c r="H31" s="7"/>
    </row>
    <row r="32" spans="1:11" ht="195.6" customHeight="1" x14ac:dyDescent="0.3">
      <c r="A32" s="46" t="s">
        <v>31</v>
      </c>
      <c r="B32" s="64" t="s">
        <v>25</v>
      </c>
      <c r="C32" s="46" t="s">
        <v>5</v>
      </c>
      <c r="D32" s="47">
        <v>1</v>
      </c>
      <c r="E32" s="65"/>
      <c r="F32" s="66"/>
      <c r="G32" s="43"/>
      <c r="H32" s="7">
        <v>64538</v>
      </c>
      <c r="I32" s="7">
        <f>H32*I4</f>
        <v>1323029</v>
      </c>
      <c r="J32" s="13">
        <f>I32*I6</f>
        <v>396908.7</v>
      </c>
      <c r="K32" s="13">
        <f>I32+J32</f>
        <v>1719937.7</v>
      </c>
    </row>
    <row r="33" spans="1:10" x14ac:dyDescent="0.3">
      <c r="A33" s="69"/>
      <c r="B33" s="64"/>
      <c r="C33" s="46"/>
      <c r="D33" s="47"/>
      <c r="E33" s="65"/>
      <c r="F33" s="48"/>
      <c r="G33" s="43"/>
      <c r="H33" s="7"/>
    </row>
    <row r="34" spans="1:10" ht="186.6" customHeight="1" x14ac:dyDescent="0.3">
      <c r="A34" s="46" t="s">
        <v>32</v>
      </c>
      <c r="B34" s="64" t="s">
        <v>26</v>
      </c>
      <c r="C34" s="46" t="s">
        <v>5</v>
      </c>
      <c r="D34" s="47">
        <v>1</v>
      </c>
      <c r="E34" s="65"/>
      <c r="F34" s="48"/>
      <c r="G34" s="43"/>
      <c r="H34" s="4">
        <f>(SUM(F24:F32))</f>
        <v>0</v>
      </c>
      <c r="I34" s="16">
        <f>H34*0.05</f>
        <v>0</v>
      </c>
      <c r="J34" s="11"/>
    </row>
    <row r="35" spans="1:10" x14ac:dyDescent="0.3">
      <c r="A35" s="70"/>
      <c r="B35" s="71"/>
      <c r="C35" s="46"/>
      <c r="D35" s="47"/>
      <c r="E35" s="65"/>
      <c r="F35" s="48"/>
      <c r="G35" s="43"/>
      <c r="H35" s="7"/>
    </row>
    <row r="36" spans="1:10" x14ac:dyDescent="0.3">
      <c r="A36" s="46" t="s">
        <v>34</v>
      </c>
      <c r="B36" s="64" t="s">
        <v>35</v>
      </c>
      <c r="C36" s="46" t="s">
        <v>5</v>
      </c>
      <c r="D36" s="47">
        <v>1</v>
      </c>
      <c r="E36" s="46"/>
      <c r="F36" s="48"/>
      <c r="G36" s="43"/>
      <c r="H36" s="7">
        <v>7745.38</v>
      </c>
      <c r="I36" s="2" t="s">
        <v>37</v>
      </c>
    </row>
    <row r="37" spans="1:10" x14ac:dyDescent="0.3">
      <c r="A37" s="46"/>
      <c r="B37" s="64"/>
      <c r="C37" s="46"/>
      <c r="D37" s="47"/>
      <c r="E37" s="46"/>
      <c r="F37" s="48"/>
      <c r="G37" s="43"/>
      <c r="H37" s="7"/>
    </row>
    <row r="38" spans="1:10" ht="110.4" customHeight="1" x14ac:dyDescent="0.3">
      <c r="A38" s="46" t="s">
        <v>33</v>
      </c>
      <c r="B38" s="64" t="s">
        <v>36</v>
      </c>
      <c r="C38" s="46" t="s">
        <v>5</v>
      </c>
      <c r="D38" s="47">
        <v>1</v>
      </c>
      <c r="E38" s="65"/>
      <c r="F38" s="48"/>
      <c r="G38" s="43"/>
      <c r="H38" s="7"/>
    </row>
    <row r="39" spans="1:10" x14ac:dyDescent="0.3">
      <c r="A39" s="46"/>
      <c r="B39" s="64"/>
      <c r="C39" s="46"/>
      <c r="D39" s="47"/>
      <c r="E39" s="65"/>
      <c r="F39" s="48"/>
      <c r="G39" s="43"/>
      <c r="H39" s="7"/>
    </row>
    <row r="40" spans="1:10" ht="19.8" customHeight="1" x14ac:dyDescent="0.3">
      <c r="A40" s="46" t="s">
        <v>92</v>
      </c>
      <c r="B40" s="72" t="s">
        <v>93</v>
      </c>
      <c r="C40" s="46"/>
      <c r="D40" s="47"/>
      <c r="E40" s="65"/>
      <c r="F40" s="48"/>
      <c r="G40" s="43"/>
      <c r="H40" s="7"/>
    </row>
    <row r="41" spans="1:10" x14ac:dyDescent="0.3">
      <c r="A41" s="46" t="s">
        <v>94</v>
      </c>
      <c r="B41" s="72" t="s">
        <v>95</v>
      </c>
      <c r="C41" s="47" t="s">
        <v>96</v>
      </c>
      <c r="D41" s="47">
        <v>100</v>
      </c>
      <c r="E41" s="65"/>
      <c r="F41" s="48"/>
      <c r="G41" s="43"/>
      <c r="H41" s="7"/>
    </row>
    <row r="42" spans="1:10" x14ac:dyDescent="0.3">
      <c r="A42" s="46"/>
      <c r="B42" s="72"/>
      <c r="C42" s="47"/>
      <c r="D42" s="47"/>
      <c r="E42" s="65"/>
      <c r="F42" s="48"/>
      <c r="G42" s="43"/>
      <c r="H42" s="7"/>
    </row>
    <row r="43" spans="1:10" ht="18" customHeight="1" x14ac:dyDescent="0.3">
      <c r="A43" s="46" t="s">
        <v>100</v>
      </c>
      <c r="B43" s="73" t="s">
        <v>101</v>
      </c>
      <c r="C43" s="47"/>
      <c r="D43" s="47"/>
      <c r="E43" s="65"/>
      <c r="F43" s="48"/>
      <c r="G43" s="43"/>
      <c r="H43" s="7"/>
    </row>
    <row r="44" spans="1:10" x14ac:dyDescent="0.3">
      <c r="A44" s="46" t="s">
        <v>102</v>
      </c>
      <c r="B44" s="73" t="s">
        <v>103</v>
      </c>
      <c r="C44" s="47" t="s">
        <v>97</v>
      </c>
      <c r="D44" s="47">
        <v>100</v>
      </c>
      <c r="E44" s="65"/>
      <c r="F44" s="48"/>
      <c r="G44" s="43"/>
      <c r="H44" s="7"/>
    </row>
    <row r="45" spans="1:10" x14ac:dyDescent="0.3">
      <c r="A45" s="74"/>
      <c r="B45" s="75"/>
      <c r="C45" s="76"/>
      <c r="D45" s="47"/>
      <c r="E45" s="46"/>
      <c r="F45" s="77"/>
      <c r="G45" s="43"/>
      <c r="H45" s="7"/>
    </row>
    <row r="46" spans="1:10" ht="90.6" customHeight="1" x14ac:dyDescent="0.3">
      <c r="A46" s="78" t="s">
        <v>65</v>
      </c>
      <c r="B46" s="79" t="s">
        <v>66</v>
      </c>
      <c r="C46" s="80" t="s">
        <v>5</v>
      </c>
      <c r="D46" s="47">
        <v>1</v>
      </c>
      <c r="E46" s="46"/>
      <c r="F46" s="48"/>
      <c r="G46" s="43"/>
      <c r="H46" s="7"/>
    </row>
    <row r="47" spans="1:10" x14ac:dyDescent="0.3">
      <c r="A47" s="78"/>
      <c r="B47" s="81"/>
      <c r="C47" s="80"/>
      <c r="D47" s="47"/>
      <c r="E47" s="46"/>
      <c r="F47" s="48"/>
      <c r="G47" s="43"/>
      <c r="H47" s="7"/>
    </row>
    <row r="48" spans="1:10" ht="15" customHeight="1" x14ac:dyDescent="0.3">
      <c r="A48" s="53"/>
      <c r="B48" s="54" t="s">
        <v>38</v>
      </c>
      <c r="C48" s="55"/>
      <c r="D48" s="56"/>
      <c r="E48" s="55"/>
      <c r="F48" s="57"/>
      <c r="G48" s="58"/>
      <c r="H48" s="7"/>
    </row>
    <row r="49" spans="1:11" ht="177.6" customHeight="1" x14ac:dyDescent="0.3">
      <c r="A49" s="46" t="s">
        <v>39</v>
      </c>
      <c r="B49" s="64" t="s">
        <v>41</v>
      </c>
      <c r="C49" s="46" t="s">
        <v>5</v>
      </c>
      <c r="D49" s="47">
        <v>2</v>
      </c>
      <c r="E49" s="65"/>
      <c r="F49" s="66"/>
      <c r="G49" s="43"/>
      <c r="H49" s="7">
        <f>(13330+9095)*1.02</f>
        <v>22873.5</v>
      </c>
      <c r="I49" s="7">
        <f>H49*$I$4</f>
        <v>468906.75</v>
      </c>
      <c r="J49" s="13">
        <f>I49*$I$6</f>
        <v>140672.02499999999</v>
      </c>
      <c r="K49" s="13">
        <f>(J49+I49)</f>
        <v>609578.77500000002</v>
      </c>
    </row>
    <row r="50" spans="1:11" x14ac:dyDescent="0.3">
      <c r="A50" s="46"/>
      <c r="B50" s="64"/>
      <c r="C50" s="46"/>
      <c r="D50" s="47"/>
      <c r="E50" s="65"/>
      <c r="F50" s="48"/>
      <c r="G50" s="43"/>
      <c r="H50" s="7"/>
      <c r="I50" s="8"/>
    </row>
    <row r="51" spans="1:11" ht="208.2" customHeight="1" x14ac:dyDescent="0.3">
      <c r="A51" s="46" t="s">
        <v>40</v>
      </c>
      <c r="B51" s="64" t="s">
        <v>69</v>
      </c>
      <c r="C51" s="46" t="s">
        <v>5</v>
      </c>
      <c r="D51" s="47">
        <v>2</v>
      </c>
      <c r="E51" s="46"/>
      <c r="F51" s="48"/>
      <c r="G51" s="43"/>
      <c r="H51" s="7"/>
      <c r="I51" s="10"/>
    </row>
    <row r="52" spans="1:11" x14ac:dyDescent="0.3">
      <c r="A52" s="46"/>
      <c r="B52" s="64"/>
      <c r="C52" s="46"/>
      <c r="D52" s="47"/>
      <c r="E52" s="65"/>
      <c r="F52" s="48"/>
      <c r="G52" s="43"/>
      <c r="H52" s="7"/>
      <c r="I52" s="10"/>
    </row>
    <row r="53" spans="1:11" x14ac:dyDescent="0.3">
      <c r="A53" s="82"/>
      <c r="B53" s="83" t="s">
        <v>42</v>
      </c>
      <c r="C53" s="36"/>
      <c r="D53" s="37"/>
      <c r="E53" s="36"/>
      <c r="F53" s="84"/>
      <c r="G53" s="84"/>
      <c r="H53" s="7"/>
      <c r="I53" s="8"/>
    </row>
    <row r="54" spans="1:11" ht="39" customHeight="1" x14ac:dyDescent="0.3">
      <c r="A54" s="46" t="s">
        <v>47</v>
      </c>
      <c r="B54" s="64" t="s">
        <v>43</v>
      </c>
      <c r="C54" s="46" t="s">
        <v>5</v>
      </c>
      <c r="D54" s="47">
        <v>1</v>
      </c>
      <c r="E54" s="47"/>
      <c r="F54" s="61"/>
      <c r="G54" s="43"/>
      <c r="H54" s="7"/>
      <c r="I54" s="8" t="s">
        <v>46</v>
      </c>
    </row>
    <row r="55" spans="1:11" x14ac:dyDescent="0.3">
      <c r="A55" s="46"/>
      <c r="B55" s="64"/>
      <c r="C55" s="46"/>
      <c r="D55" s="47"/>
      <c r="E55" s="47"/>
      <c r="F55" s="61"/>
      <c r="G55" s="43"/>
      <c r="H55" s="7"/>
      <c r="I55" s="8"/>
    </row>
    <row r="56" spans="1:11" ht="35.4" customHeight="1" x14ac:dyDescent="0.3">
      <c r="A56" s="46" t="s">
        <v>48</v>
      </c>
      <c r="B56" s="64" t="s">
        <v>44</v>
      </c>
      <c r="C56" s="46" t="s">
        <v>5</v>
      </c>
      <c r="D56" s="47">
        <v>1</v>
      </c>
      <c r="E56" s="47"/>
      <c r="F56" s="61"/>
      <c r="G56" s="43"/>
      <c r="H56" s="7"/>
      <c r="I56" s="8" t="s">
        <v>46</v>
      </c>
    </row>
    <row r="57" spans="1:11" ht="134.4" customHeight="1" x14ac:dyDescent="0.3">
      <c r="A57" s="46" t="s">
        <v>70</v>
      </c>
      <c r="B57" s="64" t="s">
        <v>118</v>
      </c>
      <c r="C57" s="47" t="s">
        <v>5</v>
      </c>
      <c r="D57" s="46">
        <v>1</v>
      </c>
      <c r="E57" s="85"/>
      <c r="F57" s="61"/>
      <c r="G57" s="43"/>
      <c r="H57" s="17">
        <v>16632</v>
      </c>
      <c r="I57" s="8">
        <f>H57*0.2</f>
        <v>3326.4</v>
      </c>
      <c r="J57" s="18">
        <f>H57+I57</f>
        <v>19958.400000000001</v>
      </c>
    </row>
    <row r="58" spans="1:11" ht="14.4" x14ac:dyDescent="0.3">
      <c r="A58" s="46"/>
      <c r="B58" s="64"/>
      <c r="C58" s="47"/>
      <c r="D58" s="46"/>
      <c r="E58" s="86"/>
      <c r="F58" s="61"/>
      <c r="G58" s="43"/>
      <c r="H58" s="7"/>
      <c r="I58" s="8"/>
    </row>
    <row r="59" spans="1:11" ht="170.4" customHeight="1" x14ac:dyDescent="0.3">
      <c r="A59" s="46" t="s">
        <v>71</v>
      </c>
      <c r="B59" s="64" t="s">
        <v>119</v>
      </c>
      <c r="C59" s="47" t="s">
        <v>5</v>
      </c>
      <c r="D59" s="46">
        <v>1</v>
      </c>
      <c r="E59" s="86"/>
      <c r="F59" s="60"/>
      <c r="G59" s="43"/>
      <c r="H59" s="7">
        <v>24994</v>
      </c>
      <c r="I59" s="7">
        <f>H59*0.2</f>
        <v>4998.8</v>
      </c>
      <c r="J59" s="13">
        <f>H59+I59</f>
        <v>29992.799999999999</v>
      </c>
    </row>
    <row r="60" spans="1:11" ht="153.6" customHeight="1" x14ac:dyDescent="0.3">
      <c r="A60" s="46" t="s">
        <v>49</v>
      </c>
      <c r="B60" s="64" t="s">
        <v>45</v>
      </c>
      <c r="C60" s="46" t="s">
        <v>5</v>
      </c>
      <c r="D60" s="47">
        <v>1</v>
      </c>
      <c r="E60" s="47"/>
      <c r="F60" s="60"/>
      <c r="G60" s="43"/>
      <c r="H60" s="7">
        <v>4839</v>
      </c>
      <c r="I60" s="8" t="s">
        <v>46</v>
      </c>
      <c r="J60" s="13">
        <f>(H60*I4)*1.3</f>
        <v>128959.35</v>
      </c>
    </row>
    <row r="61" spans="1:11" ht="56.4" customHeight="1" x14ac:dyDescent="0.3">
      <c r="A61" s="46" t="s">
        <v>90</v>
      </c>
      <c r="B61" s="64" t="s">
        <v>91</v>
      </c>
      <c r="C61" s="46" t="s">
        <v>5</v>
      </c>
      <c r="D61" s="47">
        <v>1</v>
      </c>
      <c r="E61" s="47"/>
      <c r="F61" s="60"/>
      <c r="G61" s="43"/>
      <c r="H61" s="7"/>
      <c r="I61" s="8"/>
      <c r="J61" s="13"/>
    </row>
    <row r="62" spans="1:11" x14ac:dyDescent="0.3">
      <c r="A62" s="82"/>
      <c r="B62" s="83" t="s">
        <v>50</v>
      </c>
      <c r="C62" s="36"/>
      <c r="D62" s="37"/>
      <c r="E62" s="36"/>
      <c r="F62" s="84"/>
      <c r="G62" s="84"/>
      <c r="H62" s="7"/>
      <c r="I62" s="8"/>
    </row>
    <row r="63" spans="1:11" ht="117.6" customHeight="1" x14ac:dyDescent="0.3">
      <c r="A63" s="78" t="s">
        <v>52</v>
      </c>
      <c r="B63" s="75" t="s">
        <v>78</v>
      </c>
      <c r="C63" s="87" t="s">
        <v>5</v>
      </c>
      <c r="D63" s="47">
        <v>2</v>
      </c>
      <c r="E63" s="46"/>
      <c r="F63" s="48"/>
      <c r="G63" s="43"/>
      <c r="H63" s="7"/>
    </row>
    <row r="64" spans="1:11" x14ac:dyDescent="0.3">
      <c r="A64" s="78"/>
      <c r="B64" s="88"/>
      <c r="C64" s="46"/>
      <c r="D64" s="47"/>
      <c r="E64" s="65"/>
      <c r="F64" s="48"/>
      <c r="G64" s="43"/>
      <c r="H64" s="7"/>
    </row>
    <row r="65" spans="1:8" ht="46.2" customHeight="1" x14ac:dyDescent="0.3">
      <c r="A65" s="78" t="s">
        <v>53</v>
      </c>
      <c r="B65" s="88" t="s">
        <v>51</v>
      </c>
      <c r="C65" s="87" t="s">
        <v>5</v>
      </c>
      <c r="D65" s="47">
        <v>2</v>
      </c>
      <c r="E65" s="46"/>
      <c r="F65" s="48"/>
      <c r="G65" s="43"/>
      <c r="H65" s="7"/>
    </row>
    <row r="66" spans="1:8" x14ac:dyDescent="0.3">
      <c r="A66" s="46"/>
      <c r="B66" s="64"/>
      <c r="C66" s="87"/>
      <c r="D66" s="47"/>
      <c r="E66" s="46"/>
      <c r="F66" s="48"/>
      <c r="G66" s="43"/>
      <c r="H66" s="7"/>
    </row>
    <row r="67" spans="1:8" ht="48.6" customHeight="1" x14ac:dyDescent="0.3">
      <c r="A67" s="78" t="s">
        <v>54</v>
      </c>
      <c r="B67" s="88" t="s">
        <v>59</v>
      </c>
      <c r="C67" s="87" t="s">
        <v>5</v>
      </c>
      <c r="D67" s="47">
        <v>1</v>
      </c>
      <c r="E67" s="46"/>
      <c r="F67" s="48"/>
      <c r="G67" s="43"/>
      <c r="H67" s="7"/>
    </row>
    <row r="68" spans="1:8" x14ac:dyDescent="0.3">
      <c r="A68" s="78"/>
      <c r="B68" s="88"/>
      <c r="C68" s="87"/>
      <c r="D68" s="47"/>
      <c r="E68" s="46"/>
      <c r="F68" s="48"/>
      <c r="G68" s="43"/>
      <c r="H68" s="7"/>
    </row>
    <row r="69" spans="1:8" ht="44.4" customHeight="1" x14ac:dyDescent="0.3">
      <c r="A69" s="78" t="s">
        <v>55</v>
      </c>
      <c r="B69" s="88" t="s">
        <v>79</v>
      </c>
      <c r="C69" s="87" t="s">
        <v>5</v>
      </c>
      <c r="D69" s="47">
        <v>1</v>
      </c>
      <c r="E69" s="46"/>
      <c r="F69" s="48"/>
      <c r="G69" s="43"/>
      <c r="H69" s="7"/>
    </row>
    <row r="70" spans="1:8" x14ac:dyDescent="0.3">
      <c r="A70" s="46"/>
      <c r="B70" s="64"/>
      <c r="C70" s="46"/>
      <c r="D70" s="47"/>
      <c r="E70" s="46"/>
      <c r="F70" s="48"/>
      <c r="G70" s="43"/>
      <c r="H70" s="7"/>
    </row>
    <row r="71" spans="1:8" ht="29.4" customHeight="1" x14ac:dyDescent="0.3">
      <c r="A71" s="89"/>
      <c r="B71" s="90" t="s">
        <v>75</v>
      </c>
      <c r="C71" s="91"/>
      <c r="D71" s="92"/>
      <c r="E71" s="93"/>
      <c r="F71" s="94"/>
      <c r="G71" s="95"/>
      <c r="H71" s="7"/>
    </row>
    <row r="72" spans="1:8" ht="69" x14ac:dyDescent="0.3">
      <c r="A72" s="46" t="s">
        <v>56</v>
      </c>
      <c r="B72" s="64" t="s">
        <v>76</v>
      </c>
      <c r="C72" s="87" t="s">
        <v>5</v>
      </c>
      <c r="D72" s="47">
        <v>2</v>
      </c>
      <c r="E72" s="46"/>
      <c r="F72" s="48"/>
      <c r="G72" s="43"/>
      <c r="H72" s="7"/>
    </row>
    <row r="73" spans="1:8" x14ac:dyDescent="0.3">
      <c r="A73" s="78"/>
      <c r="B73" s="88"/>
      <c r="C73" s="87"/>
      <c r="D73" s="47"/>
      <c r="E73" s="46"/>
      <c r="F73" s="48"/>
      <c r="G73" s="43"/>
      <c r="H73" s="7"/>
    </row>
    <row r="74" spans="1:8" ht="83.4" customHeight="1" x14ac:dyDescent="0.3">
      <c r="A74" s="78" t="s">
        <v>57</v>
      </c>
      <c r="B74" s="88" t="s">
        <v>77</v>
      </c>
      <c r="C74" s="87" t="s">
        <v>5</v>
      </c>
      <c r="D74" s="47">
        <v>2</v>
      </c>
      <c r="E74" s="46"/>
      <c r="F74" s="48"/>
      <c r="G74" s="43"/>
      <c r="H74" s="19">
        <v>421150</v>
      </c>
    </row>
    <row r="75" spans="1:8" x14ac:dyDescent="0.3">
      <c r="A75" s="78"/>
      <c r="B75" s="88"/>
      <c r="C75" s="87"/>
      <c r="D75" s="47"/>
      <c r="E75" s="46"/>
      <c r="F75" s="48"/>
      <c r="G75" s="43"/>
      <c r="H75" s="15"/>
    </row>
    <row r="76" spans="1:8" x14ac:dyDescent="0.3">
      <c r="A76" s="78"/>
      <c r="B76" s="96" t="s">
        <v>115</v>
      </c>
      <c r="C76" s="87"/>
      <c r="D76" s="47"/>
      <c r="E76" s="46"/>
      <c r="F76" s="48"/>
      <c r="G76" s="43"/>
      <c r="H76" s="15"/>
    </row>
    <row r="77" spans="1:8" ht="21.6" customHeight="1" x14ac:dyDescent="0.3">
      <c r="A77" s="78" t="s">
        <v>112</v>
      </c>
      <c r="B77" s="97" t="s">
        <v>116</v>
      </c>
      <c r="C77" s="87"/>
      <c r="D77" s="47"/>
      <c r="E77" s="46"/>
      <c r="F77" s="48"/>
      <c r="G77" s="43"/>
      <c r="H77" s="15"/>
    </row>
    <row r="78" spans="1:8" ht="18.600000000000001" customHeight="1" x14ac:dyDescent="0.3">
      <c r="A78" s="78" t="s">
        <v>113</v>
      </c>
      <c r="B78" s="97" t="s">
        <v>98</v>
      </c>
      <c r="C78" s="87" t="s">
        <v>5</v>
      </c>
      <c r="D78" s="47">
        <v>2</v>
      </c>
      <c r="E78" s="46"/>
      <c r="F78" s="48"/>
      <c r="G78" s="43"/>
      <c r="H78" s="15"/>
    </row>
    <row r="79" spans="1:8" ht="18" customHeight="1" x14ac:dyDescent="0.3">
      <c r="A79" s="78" t="s">
        <v>114</v>
      </c>
      <c r="B79" s="97" t="s">
        <v>99</v>
      </c>
      <c r="C79" s="87" t="s">
        <v>5</v>
      </c>
      <c r="D79" s="47">
        <v>5</v>
      </c>
      <c r="E79" s="46"/>
      <c r="F79" s="48"/>
      <c r="G79" s="43"/>
      <c r="H79" s="15"/>
    </row>
    <row r="80" spans="1:8" x14ac:dyDescent="0.3">
      <c r="A80" s="78"/>
      <c r="B80" s="88"/>
      <c r="C80" s="87"/>
      <c r="D80" s="47"/>
      <c r="E80" s="46"/>
      <c r="F80" s="48"/>
      <c r="G80" s="43"/>
      <c r="H80" s="15"/>
    </row>
    <row r="81" spans="1:7" x14ac:dyDescent="0.3">
      <c r="A81" s="98"/>
      <c r="B81" s="99" t="s">
        <v>83</v>
      </c>
      <c r="C81" s="93"/>
      <c r="D81" s="92"/>
      <c r="E81" s="100"/>
      <c r="F81" s="94"/>
      <c r="G81" s="95"/>
    </row>
    <row r="82" spans="1:7" ht="100.95" customHeight="1" x14ac:dyDescent="0.3">
      <c r="A82" s="70" t="s">
        <v>72</v>
      </c>
      <c r="B82" s="71" t="s">
        <v>74</v>
      </c>
      <c r="C82" s="46" t="s">
        <v>73</v>
      </c>
      <c r="D82" s="47">
        <v>1</v>
      </c>
      <c r="E82" s="65"/>
      <c r="F82" s="48"/>
      <c r="G82" s="43"/>
    </row>
    <row r="83" spans="1:7" x14ac:dyDescent="0.3">
      <c r="A83" s="70"/>
      <c r="B83" s="71"/>
      <c r="C83" s="46"/>
      <c r="D83" s="47"/>
      <c r="E83" s="65"/>
      <c r="F83" s="48"/>
      <c r="G83" s="43"/>
    </row>
    <row r="84" spans="1:7" ht="81" customHeight="1" x14ac:dyDescent="0.3">
      <c r="A84" s="70" t="s">
        <v>82</v>
      </c>
      <c r="B84" s="71" t="s">
        <v>104</v>
      </c>
      <c r="C84" s="46" t="s">
        <v>5</v>
      </c>
      <c r="D84" s="47">
        <v>1</v>
      </c>
      <c r="E84" s="65"/>
      <c r="F84" s="48"/>
      <c r="G84" s="43"/>
    </row>
    <row r="85" spans="1:7" x14ac:dyDescent="0.3">
      <c r="A85" s="101"/>
      <c r="B85" s="102"/>
      <c r="C85" s="103"/>
      <c r="D85" s="104"/>
      <c r="E85" s="105"/>
      <c r="F85" s="106"/>
      <c r="G85" s="43"/>
    </row>
    <row r="86" spans="1:7" x14ac:dyDescent="0.3">
      <c r="A86" s="107"/>
      <c r="B86" s="99" t="s">
        <v>106</v>
      </c>
      <c r="C86" s="108"/>
      <c r="D86" s="109"/>
      <c r="E86" s="110"/>
      <c r="F86" s="111"/>
      <c r="G86" s="112"/>
    </row>
    <row r="87" spans="1:7" ht="78" customHeight="1" x14ac:dyDescent="0.3">
      <c r="A87" s="70" t="s">
        <v>107</v>
      </c>
      <c r="B87" s="71" t="s">
        <v>111</v>
      </c>
      <c r="C87" s="46" t="s">
        <v>73</v>
      </c>
      <c r="D87" s="47">
        <v>1</v>
      </c>
      <c r="E87" s="65"/>
      <c r="F87" s="48"/>
      <c r="G87" s="43"/>
    </row>
    <row r="88" spans="1:7" ht="18.600000000000001" customHeight="1" x14ac:dyDescent="0.3">
      <c r="A88" s="70"/>
      <c r="B88" s="71"/>
      <c r="C88" s="46"/>
      <c r="D88" s="47"/>
      <c r="E88" s="65"/>
      <c r="F88" s="48"/>
      <c r="G88" s="43"/>
    </row>
    <row r="89" spans="1:7" ht="209.4" customHeight="1" x14ac:dyDescent="0.3">
      <c r="A89" s="70" t="s">
        <v>108</v>
      </c>
      <c r="B89" s="71" t="s">
        <v>117</v>
      </c>
      <c r="C89" s="46" t="s">
        <v>73</v>
      </c>
      <c r="D89" s="47">
        <v>1</v>
      </c>
      <c r="E89" s="65"/>
      <c r="F89" s="48"/>
      <c r="G89" s="43"/>
    </row>
    <row r="90" spans="1:7" ht="18.600000000000001" customHeight="1" x14ac:dyDescent="0.3">
      <c r="A90" s="70"/>
      <c r="B90" s="71"/>
      <c r="C90" s="46"/>
      <c r="D90" s="47"/>
      <c r="E90" s="65"/>
      <c r="F90" s="48"/>
      <c r="G90" s="43"/>
    </row>
    <row r="91" spans="1:7" ht="207.6" customHeight="1" x14ac:dyDescent="0.3">
      <c r="A91" s="70" t="s">
        <v>109</v>
      </c>
      <c r="B91" s="71" t="s">
        <v>110</v>
      </c>
      <c r="C91" s="46" t="s">
        <v>73</v>
      </c>
      <c r="D91" s="47">
        <v>1</v>
      </c>
      <c r="E91" s="65"/>
      <c r="F91" s="48"/>
      <c r="G91" s="43"/>
    </row>
    <row r="92" spans="1:7" x14ac:dyDescent="0.3">
      <c r="A92" s="70"/>
      <c r="B92" s="71"/>
      <c r="C92" s="46"/>
      <c r="D92" s="47"/>
      <c r="E92" s="65"/>
      <c r="F92" s="48"/>
      <c r="G92" s="43"/>
    </row>
    <row r="93" spans="1:7" x14ac:dyDescent="0.3">
      <c r="A93" s="113"/>
      <c r="B93" s="114"/>
      <c r="C93" s="115"/>
      <c r="D93" s="116"/>
      <c r="E93" s="115"/>
      <c r="F93" s="117"/>
      <c r="G93" s="118"/>
    </row>
    <row r="94" spans="1:7" x14ac:dyDescent="0.3">
      <c r="A94" s="119"/>
      <c r="B94" s="120"/>
      <c r="C94" s="121"/>
      <c r="D94" s="122"/>
      <c r="E94" s="121"/>
      <c r="F94" s="123"/>
      <c r="G94" s="124"/>
    </row>
    <row r="95" spans="1:7" ht="14.4" x14ac:dyDescent="0.3">
      <c r="A95" s="125"/>
      <c r="B95" s="126"/>
      <c r="C95" s="127"/>
      <c r="D95" s="127"/>
      <c r="E95" s="127"/>
      <c r="F95" s="128"/>
      <c r="G95" s="129"/>
    </row>
  </sheetData>
  <mergeCells count="13">
    <mergeCell ref="G9:G10"/>
    <mergeCell ref="A10:A11"/>
    <mergeCell ref="B10:B11"/>
    <mergeCell ref="A1:G1"/>
    <mergeCell ref="A2:G2"/>
    <mergeCell ref="A3:G3"/>
    <mergeCell ref="A4:G4"/>
    <mergeCell ref="F5:G8"/>
    <mergeCell ref="A9:B9"/>
    <mergeCell ref="C9:C11"/>
    <mergeCell ref="D9:D11"/>
    <mergeCell ref="E9:E11"/>
    <mergeCell ref="F9:F10"/>
  </mergeCells>
  <printOptions horizontalCentered="1"/>
  <pageMargins left="0.47244094488188981" right="0.47244094488188981" top="0.55118110236220474" bottom="0.94488188976377963" header="0.31496062992125984" footer="0.39370078740157483"/>
  <pageSetup scale="58" orientation="landscape" r:id="rId1"/>
  <headerFooter alignWithMargins="0">
    <oddFooter>&amp;C&amp;9RESPONSABLE:
 ING. NELLY DIANA HERNÁNDEZ JIMÉNEZ 
JEFA DE LA OFICINA DE POTABILIZACIÓN&amp;R&amp;"Verdana,Normal"&amp;9&amp;P de &amp;N</oddFooter>
  </headerFooter>
  <rowBreaks count="1" manualBreakCount="1">
    <brk id="6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vt:lpstr>
      <vt:lpstr>CAT!Área_de_impresión</vt:lpstr>
      <vt:lpstr>CAT!Print_Area</vt:lpstr>
      <vt:lpstr>CAT!Print_Titles</vt:lpstr>
      <vt:lpstr>CAT!Títulos_a_imprimir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lenovoadm</dc:creator>
  <cp:lastModifiedBy>Nelly</cp:lastModifiedBy>
  <cp:lastPrinted>2022-06-14T00:06:22Z</cp:lastPrinted>
  <dcterms:created xsi:type="dcterms:W3CDTF">2001-07-08T01:15:10Z</dcterms:created>
  <dcterms:modified xsi:type="dcterms:W3CDTF">2022-07-12T00:00:47Z</dcterms:modified>
</cp:coreProperties>
</file>