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S POR MI\17-04\CORREGIDOS\COATZACOALCOS\"/>
    </mc:Choice>
  </mc:AlternateContent>
  <bookViews>
    <workbookView xWindow="0" yWindow="0" windowWidth="20490" windowHeight="7755" tabRatio="561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D382" i="4" l="1"/>
  <c r="D377" i="4"/>
  <c r="D376" i="4"/>
  <c r="D375" i="4"/>
  <c r="D374" i="4"/>
  <c r="D373" i="4"/>
  <c r="D370" i="4"/>
  <c r="D369" i="4"/>
  <c r="D367" i="4"/>
  <c r="D366" i="4"/>
  <c r="D365" i="4"/>
  <c r="D364" i="4"/>
  <c r="D362" i="4"/>
  <c r="D361" i="4"/>
  <c r="D360" i="4"/>
  <c r="D359" i="4"/>
  <c r="D358" i="4"/>
  <c r="D357" i="4"/>
  <c r="D356" i="4"/>
  <c r="D355" i="4"/>
  <c r="D354" i="4"/>
  <c r="D352" i="4"/>
  <c r="D345" i="4"/>
  <c r="D344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6" i="4"/>
  <c r="D325" i="4"/>
  <c r="D323" i="4"/>
  <c r="D322" i="4"/>
  <c r="D321" i="4"/>
  <c r="D320" i="4"/>
  <c r="D318" i="4"/>
  <c r="D317" i="4"/>
  <c r="D316" i="4"/>
  <c r="D315" i="4"/>
</calcChain>
</file>

<file path=xl/sharedStrings.xml><?xml version="1.0" encoding="utf-8"?>
<sst xmlns="http://schemas.openxmlformats.org/spreadsheetml/2006/main" count="2919" uniqueCount="472">
  <si>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</si>
  <si>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</si>
  <si>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</si>
  <si>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</si>
  <si>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</si>
  <si>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</si>
  <si>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</si>
  <si>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</si>
  <si>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</si>
  <si>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</si>
  <si>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</si>
  <si>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</si>
  <si>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</si>
  <si>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</si>
  <si>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</si>
  <si>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</si>
  <si>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</si>
  <si>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</si>
  <si>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</si>
  <si>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</si>
  <si>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</si>
  <si>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</si>
  <si>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</si>
  <si>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</si>
  <si>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</si>
  <si>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</si>
  <si>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</si>
  <si>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</si>
  <si>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</si>
  <si>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</si>
  <si>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</si>
  <si>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</si>
  <si>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</si>
  <si>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</si>
  <si>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</si>
  <si>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</si>
  <si>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</si>
  <si>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</si>
  <si>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</si>
  <si>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</si>
  <si>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</si>
  <si>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</si>
  <si>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</si>
  <si>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</si>
  <si>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</si>
  <si>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</si>
  <si>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</si>
  <si>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</si>
  <si>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</si>
  <si>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</si>
  <si>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</si>
  <si>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</si>
  <si>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</si>
  <si>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</si>
  <si>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</si>
  <si>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</si>
  <si>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</si>
  <si>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</si>
  <si>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</si>
  <si>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</si>
  <si>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</si>
  <si>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</si>
  <si>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</si>
  <si>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</si>
  <si>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</si>
  <si>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</si>
  <si>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</si>
  <si>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</si>
  <si>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</si>
  <si>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</si>
  <si>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</si>
  <si>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</si>
  <si>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</si>
  <si>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</si>
  <si>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</si>
  <si>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</si>
  <si>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</si>
  <si>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</si>
  <si>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</si>
  <si>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</si>
  <si>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</si>
  <si>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</si>
  <si>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</si>
  <si>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</si>
  <si>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</si>
  <si>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</si>
  <si>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</si>
  <si>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</si>
  <si>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Servidor público de base</t>
  </si>
  <si>
    <t>Nacional</t>
  </si>
  <si>
    <t>México</t>
  </si>
  <si>
    <t>Veracruz</t>
  </si>
  <si>
    <t>Xalapa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</si>
  <si>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</si>
  <si>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</si>
  <si>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</si>
  <si>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</si>
  <si>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</si>
  <si>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</si>
  <si>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</si>
  <si>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</si>
  <si>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</si>
  <si>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</si>
  <si>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</si>
  <si>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</si>
  <si>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</si>
  <si>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</si>
  <si>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</si>
  <si>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</si>
  <si>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</si>
  <si>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Viaticos</t>
  </si>
  <si>
    <t>Viaticos por alimentos</t>
  </si>
  <si>
    <t>22712</t>
  </si>
  <si>
    <t>Hipervínculo a las facturas o comprobantes</t>
  </si>
  <si>
    <t>22713</t>
  </si>
  <si>
    <t>http://187.174.252.244/caev/pdfs/viaticos/2015/MANUAL%20VIATICO.pdf</t>
  </si>
  <si>
    <t>Coatzacoalcos</t>
  </si>
  <si>
    <t>Contabilidad</t>
  </si>
  <si>
    <t>Oficina Operadora Coatzacoalcos</t>
  </si>
  <si>
    <t>Viaticos por otros conceptos</t>
  </si>
  <si>
    <t>Viaticos por combustible y lubricantes</t>
  </si>
  <si>
    <t>Viaticos por hospedaje</t>
  </si>
  <si>
    <t>Viaticos por transporte y peajes</t>
  </si>
  <si>
    <t>Enero - Marzo</t>
  </si>
  <si>
    <t xml:space="preserve">Pedro Williams </t>
  </si>
  <si>
    <t>Tiburcio</t>
  </si>
  <si>
    <t>Zaamario</t>
  </si>
  <si>
    <t>Oficina Operadora Coatzacoalcos. No realizo Informe de comision</t>
  </si>
  <si>
    <t>Tramites ante CAEV y CONAGUA</t>
  </si>
  <si>
    <t>Jefe de Recursos Humanos</t>
  </si>
  <si>
    <t>Blanca</t>
  </si>
  <si>
    <t>Castañeda</t>
  </si>
  <si>
    <t>Silva</t>
  </si>
  <si>
    <t xml:space="preserve">Jose Francisco </t>
  </si>
  <si>
    <t>Lopez</t>
  </si>
  <si>
    <t>Carbajal</t>
  </si>
  <si>
    <t xml:space="preserve">Tramites ante CAEV </t>
  </si>
  <si>
    <t>Tramites ante SEFIPLAN, CONAGUA y CAEV</t>
  </si>
  <si>
    <t>Tramites ante Contraloria, SEFIPLAN y CAEV</t>
  </si>
  <si>
    <t>Alberto de Jesus</t>
  </si>
  <si>
    <t>Escalante</t>
  </si>
  <si>
    <t>Soler</t>
  </si>
  <si>
    <t>Tramites ante CONAGUA y Contraloria</t>
  </si>
  <si>
    <t>Victor Manuel</t>
  </si>
  <si>
    <t>Contreras</t>
  </si>
  <si>
    <t>Fuentes</t>
  </si>
  <si>
    <t>Tramites ante CONAGUA, Contraloria, SEFIPLAN</t>
  </si>
  <si>
    <t>Jefe de Electromecancia</t>
  </si>
  <si>
    <t>Tramites ante CONAGUA</t>
  </si>
  <si>
    <t>Marco Antonio</t>
  </si>
  <si>
    <t>Rodriguez</t>
  </si>
  <si>
    <t>Mata</t>
  </si>
  <si>
    <t>Tramites ante CONAGUA y  CAEV</t>
  </si>
  <si>
    <t xml:space="preserve">Ciro Xavier </t>
  </si>
  <si>
    <t>Melgarejo</t>
  </si>
  <si>
    <t>Muñoz</t>
  </si>
  <si>
    <t>Tramites ante CONAGUA, SEFIPLAN y  CAEV</t>
  </si>
  <si>
    <t>Tramites ante CONAGUA, SEFIPLAN y CAEV</t>
  </si>
  <si>
    <t>Abril - Junio</t>
  </si>
  <si>
    <t>Tramites ante SEFIPLAN y Funcion publica</t>
  </si>
  <si>
    <t>Tramites ante Contraloria</t>
  </si>
  <si>
    <t>Tramites ante Contraloria y SEFIPLAN</t>
  </si>
  <si>
    <t>Tramites ante Contraoloria</t>
  </si>
  <si>
    <t>Tramites ante CAEV</t>
  </si>
  <si>
    <t>Tramites ante CAEV, Contraloria y ORFIS</t>
  </si>
  <si>
    <t>Tramites ante CAEV. CONAGUA y Contraloria</t>
  </si>
  <si>
    <t>Sub director Juridico</t>
  </si>
  <si>
    <t>Tramites ante SEDESOL</t>
  </si>
  <si>
    <t>Encargado de Contabiliad</t>
  </si>
  <si>
    <t>Encargado de Contabilidad</t>
  </si>
  <si>
    <t>Admnistracion</t>
  </si>
  <si>
    <t>Julio-Septiembre</t>
  </si>
  <si>
    <t>Ecargado de Contabilidad</t>
  </si>
  <si>
    <t>Administrativa</t>
  </si>
  <si>
    <t>Tramites Diversos ante: ORFIS</t>
  </si>
  <si>
    <t xml:space="preserve">Oficina Operadora Coatzacoalcos. </t>
  </si>
  <si>
    <t>Tramites Diversos ante: CONTRALORIA INTERNA DE CAEV</t>
  </si>
  <si>
    <t>Tramites Diversos ante: SEDESOL</t>
  </si>
  <si>
    <t>Tramites Diversos ante: CONTRALORIA Y CAEV</t>
  </si>
  <si>
    <t>Oficina Operadora Coatzacoalcos.</t>
  </si>
  <si>
    <t>Tramites Diversos ante: CAEV</t>
  </si>
  <si>
    <t>Clemente</t>
  </si>
  <si>
    <t>Ortiz</t>
  </si>
  <si>
    <t>Solana</t>
  </si>
  <si>
    <t>Tramites Diversos ante: CAEV Y ORFIS</t>
  </si>
  <si>
    <t>Tramites Diversos ante: CAEV Y CONTRALORIA INTERNA</t>
  </si>
  <si>
    <t>19/082016</t>
  </si>
  <si>
    <t xml:space="preserve">Tramites Diversos ante: CAEV Y CONTRALORIA </t>
  </si>
  <si>
    <t>10/082016</t>
  </si>
  <si>
    <t>Tramites Diversos ante: INFONAVIT</t>
  </si>
  <si>
    <t>Tramites Diversos ante SEFIPLAN y CONAGUA</t>
  </si>
  <si>
    <t>Genaro</t>
  </si>
  <si>
    <t>Rios</t>
  </si>
  <si>
    <t>Montiel</t>
  </si>
  <si>
    <t>Tramites Diversos ante: Departamento de Cultura del Agua de Caev</t>
  </si>
  <si>
    <t>Tramites Diversos en el Laboratorio de Calidad del Agua "Analyse Labs" y Oficinas del S.A.M.</t>
  </si>
  <si>
    <t>Tramites Diversos ante: CONAGUA y Caev</t>
  </si>
  <si>
    <t>Octubre-Diciembre</t>
  </si>
  <si>
    <t>Tramites diversos ante Conagua y Caev</t>
  </si>
  <si>
    <t>Pedro Williams</t>
  </si>
  <si>
    <t>tramites diversos antes la contraloria general del estado</t>
  </si>
  <si>
    <t>tramites diversos ante juzgado octavo distrito en materia civil</t>
  </si>
  <si>
    <t>tramites diversos ante caev</t>
  </si>
  <si>
    <t>Sergio</t>
  </si>
  <si>
    <t>Amaro</t>
  </si>
  <si>
    <t>Caso</t>
  </si>
  <si>
    <t>Gabriela Renee</t>
  </si>
  <si>
    <t>Arellano</t>
  </si>
  <si>
    <t>Farias</t>
  </si>
  <si>
    <t>Tramites diversos ante la Caev</t>
  </si>
  <si>
    <t>Tramites diversos ante la caev</t>
  </si>
  <si>
    <t>Comparece ante la caev central</t>
  </si>
  <si>
    <t>Jose Antonio</t>
  </si>
  <si>
    <t>Salvatierra</t>
  </si>
  <si>
    <t>Zarate</t>
  </si>
  <si>
    <t>tramites diversos ante la caev</t>
  </si>
  <si>
    <t>Auxiliar Administrativo</t>
  </si>
  <si>
    <t>Ruben</t>
  </si>
  <si>
    <t>Romero</t>
  </si>
  <si>
    <t>Ruiz</t>
  </si>
  <si>
    <t>Tramite diversos ante la Caev</t>
  </si>
  <si>
    <t>Rossana</t>
  </si>
  <si>
    <t>Parras</t>
  </si>
  <si>
    <t>Ordaz</t>
  </si>
  <si>
    <t>Tratar plantilla personal y organiframas</t>
  </si>
  <si>
    <t>Ana Luisa</t>
  </si>
  <si>
    <t>Vega</t>
  </si>
  <si>
    <t xml:space="preserve">Gilberto Francisco </t>
  </si>
  <si>
    <t>Aguilar</t>
  </si>
  <si>
    <t>Leal</t>
  </si>
  <si>
    <t>Reunion CONAGUA y platica programa PROTAR</t>
  </si>
  <si>
    <t>Tramites SEFIPLAN Y CONAGUA</t>
  </si>
  <si>
    <t>Rafael de Jesus</t>
  </si>
  <si>
    <t>Abreu</t>
  </si>
  <si>
    <t>Ponce</t>
  </si>
  <si>
    <t>Gestiones de Proyectos</t>
  </si>
  <si>
    <t>Jorge Cuauhtemoc</t>
  </si>
  <si>
    <t>Ursua</t>
  </si>
  <si>
    <t>Zenteno</t>
  </si>
  <si>
    <t>Visita a CONAGUA y CAEV</t>
  </si>
  <si>
    <t>Visita a CAEV y CONAGUA</t>
  </si>
  <si>
    <t>Tramites ante CONAGUA Y SEFIPLAN</t>
  </si>
  <si>
    <t>Entrega de oficios en SEFIPLAN y reunion  en CONAGUA</t>
  </si>
  <si>
    <t xml:space="preserve">Visita a Proveedores </t>
  </si>
  <si>
    <t>Boca del Rio</t>
  </si>
  <si>
    <t>Visita a Proveedor de valvulas y medidores</t>
  </si>
  <si>
    <t>Carlos Cesar</t>
  </si>
  <si>
    <t>Hernandez</t>
  </si>
  <si>
    <t>Tadeo</t>
  </si>
  <si>
    <t>Entrega de vehiuclos a CAEV</t>
  </si>
  <si>
    <t>Entega a CAEV vehiculos</t>
  </si>
  <si>
    <t>Tramites diversos a CAEV</t>
  </si>
  <si>
    <t>Visita a CAEV tratar temas CONAGUA, Pozos, etc.</t>
  </si>
  <si>
    <t>Wilbur Adrian</t>
  </si>
  <si>
    <t>Saito</t>
  </si>
  <si>
    <t>Tramites diversos a CAEV y CONTRALORIA</t>
  </si>
  <si>
    <t>Tramites diversos</t>
  </si>
  <si>
    <t>Tehuacan, Pue.</t>
  </si>
  <si>
    <t>Visita Proveedores</t>
  </si>
  <si>
    <t>Analista Administrativo</t>
  </si>
  <si>
    <t>Administracion</t>
  </si>
  <si>
    <t>Alejandro</t>
  </si>
  <si>
    <t>Martinez</t>
  </si>
  <si>
    <t>Jorge Eduardo</t>
  </si>
  <si>
    <t>Torres</t>
  </si>
  <si>
    <t>Leija</t>
  </si>
  <si>
    <t xml:space="preserve">Traslado camioneta a CAEV </t>
  </si>
  <si>
    <t>Mario Clemente</t>
  </si>
  <si>
    <t>Veneroso</t>
  </si>
  <si>
    <t>Santiago</t>
  </si>
  <si>
    <t>Jefe Mantenimiento Electromecanico</t>
  </si>
  <si>
    <t xml:space="preserve">Carlos  </t>
  </si>
  <si>
    <t>Vallejos</t>
  </si>
  <si>
    <t>Reunion directivos CONAGUA</t>
  </si>
  <si>
    <t>Reunion con directivos p/tratar programas de adeudos y obras</t>
  </si>
  <si>
    <t>Reunion directivosCAEV Y  CONAGUA</t>
  </si>
  <si>
    <t>Reunion con directivos CAEV Y CONAGUA</t>
  </si>
  <si>
    <t>Jefe de Oficina Cobranza</t>
  </si>
  <si>
    <t>Leydi Susana</t>
  </si>
  <si>
    <t>Castillo</t>
  </si>
  <si>
    <t>Montero</t>
  </si>
  <si>
    <t>Reunion en CAEV</t>
  </si>
  <si>
    <t>Capacitación para cobros Factibilidades</t>
  </si>
  <si>
    <t>Impuestos</t>
  </si>
  <si>
    <t>Otros</t>
  </si>
  <si>
    <t>CONSUMO DE ALIMENTOS</t>
  </si>
  <si>
    <t>HOSPEDAJE</t>
  </si>
  <si>
    <t>IMPUESTOS</t>
  </si>
  <si>
    <t>CASETAS Y PEAJES</t>
  </si>
  <si>
    <t>COMBUSTIBLES Y LUBRICANTES</t>
  </si>
  <si>
    <t>TRANSPORTE</t>
  </si>
  <si>
    <t>OTROS CONCEPTOS</t>
  </si>
  <si>
    <t>Jefe de Oficina Operadora</t>
  </si>
  <si>
    <t>Entrega de Información ante ORFIS de Auditoria 2015</t>
  </si>
  <si>
    <t>Tramites diversos ante la Contraloria</t>
  </si>
  <si>
    <t>Tramite diversos ante Contraloria, SEFIPLAN, CONAGUA</t>
  </si>
  <si>
    <t>Tramites Diversos ante el INFONAVIT</t>
  </si>
  <si>
    <t>Tramites Diversos antes los Juzgado y Conciliacon en Xalapa</t>
  </si>
  <si>
    <t>Tramites diversos ante la Contraloira Interna de CAEV.</t>
  </si>
  <si>
    <t>Tramites diversos ante la Contraloria General del Estado</t>
  </si>
  <si>
    <t>Entrega doctos.Contraloria</t>
  </si>
  <si>
    <t>Entrega de documentacion CAEV Y CONTRALORIA Xalapa</t>
  </si>
  <si>
    <t>Oficina Operadora Coatzacoalcos. No realizo Informe de comision y asignacion de Viaticos</t>
  </si>
  <si>
    <t>http://caevcoatza.ddns.net/transparencia/9AN/GASTOS-VIATICOS-2016-2017/TZ15012016/</t>
  </si>
  <si>
    <t>http://caevcoatza.ddns.net/transparencia/9AN/GASTOS-VIATICOS-2016-2017/CS27012016.pdf</t>
  </si>
  <si>
    <t>http://caevcoatza.ddns.net/transparencia/9AN/GASTOS-VIATICOS-2016-2017/LC27012016/</t>
  </si>
  <si>
    <t>http://caevcoatza.ddns.net/transparencia/9AN/GASTOS-VIATICOS-2016-2017/LC03022016/</t>
  </si>
  <si>
    <t>http://caevcoatza.ddns.net/transparencia/9AN/GASTOS-VIATICOS-2016-2017/LC09022016/</t>
  </si>
  <si>
    <t>http://caevcoatza.ddns.net/transparencia/9AN/GASTOS-VIATICOS-2016-2017/LC15022016/</t>
  </si>
  <si>
    <t>http://caevcoatza.ddns.net/transparencia/9AN/GASTOS-VIATICOS-2016-2017/ES09022016/</t>
  </si>
  <si>
    <t>http://caevcoatza.ddns.net/transparencia/9AN/GASTOS-VIATICOS-2016-2017/ES15022016/</t>
  </si>
  <si>
    <t>http://caevcoatza.ddns.net/transparencia/9AN/GASTOS-VIATICOS-2016-2017/CF27012016/</t>
  </si>
  <si>
    <t>http://caevcoatza.ddns.net/transparencia/9AN/GASTOS-VIATICOS-2016-2017/TZ14032016/</t>
  </si>
  <si>
    <t>http://caevcoatza.ddns.net/transparencia/9AN/GASTOS-VIATICOS-2016-2017/ES15032016/</t>
  </si>
  <si>
    <t>http://caevcoatza.ddns.net/transparencia/9AN/GASTOS-VIATICOS-2016-2017/CF22032016/</t>
  </si>
  <si>
    <t>http://caevcoatza.ddns.net/transparencia/9AN/GASTOS-VIATICOS-2016-2017/RM01032016/</t>
  </si>
  <si>
    <t>http://caevcoatza.ddns.net/transparencia/9AN/GASTOS-VIATICOS-2016-2017/MM27012016/</t>
  </si>
  <si>
    <t>http://caevcoatza.ddns.net/transparencia/9AN/GASTOS-VIATICOS-2016-2017/MM03022016/</t>
  </si>
  <si>
    <t>http://caevcoatza.ddns.net/transparencia/9AN/GASTOS-VIATICOS-2016-2017/MM09022016/</t>
  </si>
  <si>
    <t>http://caevcoatza.ddns.net/transparencia/9AN/GASTOS-VIATICOS-2016-2017/MM15022016/</t>
  </si>
  <si>
    <t>http://caevcoatza.ddns.net/transparencia/9AN/GASTOS-VIATICOS-2016-2017/MM29022016/</t>
  </si>
  <si>
    <t>http://caevcoatza.ddns.net/transparencia/9AN/GASTOS-VIATICOS-2016-2017/CF06032016/</t>
  </si>
  <si>
    <t>http://caevcoatza.ddns.net/transparencia/9AN/GASTOS-VIATICOS-2016-2017/CF10032016/</t>
  </si>
  <si>
    <t>http://caevcoatza.ddns.net/transparencia/9AN/GASTOS-VIATICOS-2016-2017/MM15032016.pdf</t>
  </si>
  <si>
    <t>http://caevcoatza.ddns.net/transparencia/9AN/GASTOS-VIATICOS-2016-2017/ES04042016.pdf</t>
  </si>
  <si>
    <t>http://caevcoatza.ddns.net/transparencia/9AN/GASTOS-VIATICOS-2016-2017/ES07042016/</t>
  </si>
  <si>
    <t>http://caevcoatza.ddns.net/transparencia/9AN/GASTOS-VIATICOS-2016-2017/ES24042016.pdf</t>
  </si>
  <si>
    <t>http://caevcoatza.ddns.net/transparencia/9AN/GASTOS-VIATICOS-2016-2017/ES07052016.pdf</t>
  </si>
  <si>
    <t>http://caevcoatza.ddns.net/transparencia/9AN/GASTOS-VIATICOS-2016-2017/MM03052016.pdf</t>
  </si>
  <si>
    <t>http://caevcoatza.ddns.net/transparencia/9AN/GASTOS-VIATICOS-2016-2017/MM26052016.pdf</t>
  </si>
  <si>
    <t>http://caevcoatza.ddns.net/transparencia/9AN/GASTOS-VIATICOS-2016-2017/MM07042016.pdf</t>
  </si>
  <si>
    <t>http://caevcoatza.ddns.net/transparencia/9AN/GASTOS-VIATICOS-2016-2017/MM01062016.pdf</t>
  </si>
  <si>
    <t>http://caevcoatza.ddns.net/transparencia/9AN/GASTOS-VIATICOS-2016-2017/CF30052016.pdf</t>
  </si>
  <si>
    <t>http://caevcoatza.ddns.net/transparencia/9AN/GASTOS-VIATICOS-2016-2017/CF25052016.pdf</t>
  </si>
  <si>
    <t>http://caevcoatza.ddns.net/transparencia/9AN/GASTOS-VIATICOS-2016-2017/CF07062016.pdf</t>
  </si>
  <si>
    <t>http://caevcoatza.ddns.net/transparencia/9AN/GASTOS-VIATICOS-2016-2017/CF09062016.pdf</t>
  </si>
  <si>
    <t>http://caevcoatza.ddns.net/transparencia/9AN/GASTOS-VIATICOS-2016-2017/MM21062016.pdf</t>
  </si>
  <si>
    <t>http://caevcoatza.ddns.net/transparencia/9AN/GASTOS-VIATICOS-2016-2017/RM02052016.pdf</t>
  </si>
  <si>
    <t>http://caevcoatza.ddns.net/transparencia/9AN/GASTOS-VIATICOS-2016-2017/TZ24062016.pdf</t>
  </si>
  <si>
    <t>http://caevcoatza.ddns.net/transparencia/9AN/GASTOS-VIATICOS-2016-2017/TZ28062016.pdf</t>
  </si>
  <si>
    <t>http://caevcoatza.ddns.net/transparencia/9AN/GASTOS-VIATICOS-2016-2017/CF13072016.pdf</t>
  </si>
  <si>
    <t>http://caevcoatza.ddns.net/transparencia/9AN/GASTOS-VIATICOS-2016-2017/CF04072016.pdf</t>
  </si>
  <si>
    <t>http://caevcoatza.ddns.net/transparencia/9AN/GASTOS-VIATICOS-2016-2017/TZ08072016.pdf</t>
  </si>
  <si>
    <t>http://caevcoatza.ddns.net/transparencia/9AN/GASTOS-VIATICOS-2016-2017/TZ04072016.pdf</t>
  </si>
  <si>
    <t>http://caevcoatza.ddns.net/transparencia/9AN/GASTOS-VIATICOS-2016-2017/TZ15072016.pdf</t>
  </si>
  <si>
    <t>http://caevcoatza.ddns.net/transparencia/9AN/GASTOS-VIATICOS-2016-2017/TZ22072016.pdf</t>
  </si>
  <si>
    <t>http://caevcoatza.ddns.net/transparencia/9AN/GASTOS-VIATICOS-2016-2017/OS27072016.pdf</t>
  </si>
  <si>
    <t>http://caevcoatza.ddns.net/transparencia/9AN/GASTOS-VIATICOS-2016-2017/CF01082016.pdf</t>
  </si>
  <si>
    <t>http://caevcoatza.ddns.net/transparencia/9AN/GASTOS-VIATICOS-2016-2017/CF09082016.pdf</t>
  </si>
  <si>
    <t>http://caevcoatza.ddns.net/transparencia/9AN/GASTOS-VIATICOS-2016-2017/CF11082016.pdf</t>
  </si>
  <si>
    <t>http://caevcoatza.ddns.net/transparencia/9AN/GASTOS-VIATICOS-2016-2017/CF18082016.pdf</t>
  </si>
  <si>
    <t>http://caevcoatza.ddns.net/transparencia/9AN/GASTOS-VIATICOS-2016-2017/TZ03082016.pdf</t>
  </si>
  <si>
    <t>http://caevcoatza.ddns.net/transparencia/9AN/GASTOS-VIATICOS-2016-2017/TZ10082016.pdf</t>
  </si>
  <si>
    <t>http://caevcoatza.ddns.net/transparencia/9AN/GASTOS-VIATICOS-2016-2017/TZ18082016.pdf</t>
  </si>
  <si>
    <t>http://caevcoatza.ddns.net/transparencia/9AN/GASTOS-VIATICOS-2016-2017/TZ30082016.pdf</t>
  </si>
  <si>
    <t>http://caevcoatza.ddns.net/transparencia/9AN/GASTOS-VIATICOS-2016-2017/MM03082016.pdf</t>
  </si>
  <si>
    <t>http://caevcoatza.ddns.net/transparencia/9AN/GASTOS-VIATICOS-2016-2017/RM06092016.pdf</t>
  </si>
  <si>
    <t>http://caevcoatza.ddns.net/transparencia/9AN/GASTOS-VIATICOS-2016-2017/TZ12092016.pdf</t>
  </si>
  <si>
    <t>http://caevcoatza.ddns.net/transparencia/9AN/GASTOS-VIATICOS-2016-2017/TZ23092016.pdf</t>
  </si>
  <si>
    <t>http://caevcoatza.ddns.net/transparencia/9AN/GASTOS-VIATICOS-2016-2017/MM23092016.pdf</t>
  </si>
  <si>
    <t>http://caevcoatza.ddns.net/transparencia/9AN/GASTOS-VIATICOS-2016-2017/RM28092016.pdf</t>
  </si>
  <si>
    <t>http://caevcoatza.ddns.net/transparencia/9AN/GASTOS-VIATICOS-2016-2017/TZ29092016.pdf</t>
  </si>
  <si>
    <t>http://caevcoatza.ddns.net/transparencia/9AN/GASTOS-VIATICOS-2016-2017/CF11102016.pdf</t>
  </si>
  <si>
    <t>http://caevcoatza.ddns.net/transparencia/9AN/GASTOS-VIATICOS-2016-2017/MM05102016.pdf</t>
  </si>
  <si>
    <t>http://caevcoatza.ddns.net/transparencia/9AN/GASTOS-VIATICOS-2016-2017/TZ06102016.pdf</t>
  </si>
  <si>
    <t>http://caevcoatza.ddns.net/transparencia/9AN/GASTOS-VIATICOS-2016-2017/TZ09102016.pdf</t>
  </si>
  <si>
    <t>http://caevcoatza.ddns.net/transparencia/9AN/GASTOS-VIATICOS-2016-2017/TZ13102016.pdf</t>
  </si>
  <si>
    <t>http://caevcoatza.ddns.net/transparencia/9AN/GASTOS-VIATICOS-2016-2017/AC24112016.pdf</t>
  </si>
  <si>
    <t>http://caevcoatza.ddns.net/transparencia/9AN/GASTOS-VIATICOS-2016-2017/TZ10112016.pdf</t>
  </si>
  <si>
    <t>http://caevcoatza.ddns.net/transparencia/9AN/GASTOS-VIATICOS-2016-2017/CF15112016.pdf</t>
  </si>
  <si>
    <t>http://caevcoatza.ddns.net/transparencia/9AN/GASTOS-VIATICOS-2016-2017/CF22112016.pdf</t>
  </si>
  <si>
    <t>http://caevcoatza.ddns.net/transparencia/9AN/GASTOS-VIATICOS-2016-2017/CF29112016.pdf</t>
  </si>
  <si>
    <t>http://caevcoatza.ddns.net/transparencia/9AN/GASTOS-VIATICOS-2016-2017/RM25112016.pdf</t>
  </si>
  <si>
    <t>http://caevcoatza.ddns.net/transparencia/9AN/GASTOS-VIATICOS-2016-2017/AF01122016.pdf</t>
  </si>
  <si>
    <t>http://caevcoatza.ddns.net/transparencia/9AN/GASTOS-VIATICOS-2016-2017/TZ15122016.pdf</t>
  </si>
  <si>
    <t>http://caevcoatza.ddns.net/transparencia/9AN/GASTOS-VIATICOS-2016-2017/AC12122016.pdf</t>
  </si>
  <si>
    <t>http://caevcoatza.ddns.net/transparencia/9AN/GASTOS-VIATICOS-2016-2017/CF15122016.pdf</t>
  </si>
  <si>
    <t>http://caevcoatza.ddns.net/transparencia/9AN/GASTOS-VIATICOS-2016-2017/MM15122016.pdf</t>
  </si>
  <si>
    <t>http://caevcoatza.ddns.net/transparencia/9AN/GASTOS-VIATICOS-2016-2017/SZ15122016.pdf</t>
  </si>
  <si>
    <t>http://caevcoatza.ddns.net/transparencia/9AN/GASTOS-VIATICOS-2016-2017/RD22122016.pdf</t>
  </si>
  <si>
    <t>http://caevcoatza.ddns.net/transparencia/9AN/GASTOS-VIATICOS-2016-2017/GV22122016.pdf</t>
  </si>
  <si>
    <t>http://caevcoatza.ddns.net/transparencia/9AN/GASTOS-VIATICOS-2016-2017/ROSSANA040117.pdf</t>
  </si>
  <si>
    <t>http://caevcoatza.ddns.net/transparencia/9AN/GASTOS-VIATICOS-2016-2017/GILBERTO040117.pdf</t>
  </si>
  <si>
    <t>http://caevcoatza.ddns.net/transparencia/9AN/GASTOS-VIATICOS-2016-2017/JHONY040117.pdf</t>
  </si>
  <si>
    <t>http://caevcoatza.ddns.net/transparencia/9AN/GASTOS-VIATICOS-2016-2017/CIRO100117.pdf</t>
  </si>
  <si>
    <t>http://caevcoatza.ddns.net/transparencia/9AN/GASTOS-VIATICOS-2016-2017/RAFAEL020117.pdf</t>
  </si>
  <si>
    <t>http://caevcoatza.ddns.net/transparencia/9AN/GASTOS-VIATICOS-2016-2017/JORGE120117.pdf</t>
  </si>
  <si>
    <t>http://caevcoatza.ddns.net/transparencia/9AN/GASTOS-VIATICOS-2016-2017/CIRO260117.pdf</t>
  </si>
  <si>
    <t>http://caevcoatza.ddns.net/transparencia/9AN/GASTOS-VIATICOS-2016-2017/JORGE060217.pdf</t>
  </si>
  <si>
    <t>http://caevcoatza.ddns.net/transparencia/9AN/GASTOS-VIATICOS-2016-2017/ANA060217.pdf</t>
  </si>
  <si>
    <t>http://caevcoatza.ddns.net/transparencia/9AN/GASTOS-VIATICOS-2016-2017/CARLOS190117.pdf</t>
  </si>
  <si>
    <t>http://caevcoatza.ddns.net/transparencia/9AN/GASTOS-VIATICOS-2016-2017/JORGE170217.pdf</t>
  </si>
  <si>
    <t>http://caevcoatza.ddns.net/transparencia/9AN/GASTOS-VIATICOS-2016-2017/WILBUR160217.pdf</t>
  </si>
  <si>
    <t>http://caevcoatza.ddns.net/transparencia/9AN/GASTOS-VIATICOS-2016-2017/RAFAEL020217.pdf</t>
  </si>
  <si>
    <t>http://caevcoatza.ddns.net/transparencia/9AN/GASTOS-VIATICOS-2016-2017/ALEJANDRO020217.pdf</t>
  </si>
  <si>
    <t>http://caevcoatza.ddns.net/transparencia/9AN/GASTOS-VIATICOS-2016-2017/JORGEE170217.pdf</t>
  </si>
  <si>
    <t>http://caevcoatza.ddns.net/transparencia/9AN/GASTOS-VIATICOS-2016-2017/MARIO220217.pdf</t>
  </si>
  <si>
    <t>http://caevcoatza.ddns.net/transparencia/9AN/GASTOS-VIATICOS-2016-2017/CARLOSV030317.pdf</t>
  </si>
  <si>
    <t>http://caevcoatza.ddns.net/transparencia/9AN/GASTOS-VIATICOS-2016-2017/MARIO020217.pdf</t>
  </si>
  <si>
    <t>http://caevcoatza.ddns.net/transparencia/9AN/GASTOS-VIATICOS-2016-2017/JORGE030317.pdf</t>
  </si>
  <si>
    <t>http://caevcoatza.ddns.net/transparencia/9AN/GASTOS-VIATICOS-2016-2017/LEYDI030317.pdf</t>
  </si>
  <si>
    <t>http://caevcoatza.ddns.net/transparencia/9AN/INFORME-VIATICOS-2016-2017/ILC27012016.pdf</t>
  </si>
  <si>
    <t>http://caevcoatza.ddns.net/transparencia/9AN/INFORME-VIATICOS-2016-2017/ILC03022016.pdf</t>
  </si>
  <si>
    <t>http://caevcoatza.ddns.net/transparencia/9AN/INFORME-VIATICOS-2016-2017/ILC0802016.pdf</t>
  </si>
  <si>
    <t>http://caevcoatza.ddns.net/transparencia/9AN/INFORME-VIATICOS-2016-2017/ILC15022016.pdf</t>
  </si>
  <si>
    <t>http://caevcoatza.ddns.net/transparencia/9AN/INFORME-VIATICOS-2016-2017/IRM02052016.pdf</t>
  </si>
  <si>
    <t>http://caevcoatza.ddns.net/transparencia/9AN/INFORME-VIATICOS-2016-2017/ITZ24062016.pdf</t>
  </si>
  <si>
    <t>http://caevcoatza.ddns.net/transparencia/9AN/INFORME-VIATICOS-2016-2017/ICF13072016.pdf</t>
  </si>
  <si>
    <t>http://caevcoatza.ddns.net/transparencia/9AN/INFORME-VIATICOS-2016-2017/ICF04072016.pdf</t>
  </si>
  <si>
    <t>http://caevcoatza.ddns.net/transparencia/9AN/INFORME-VIATICOS-2016-2017/ITZ08072016.pdf</t>
  </si>
  <si>
    <t>http://caevcoatza.ddns.net/transparencia/9AN/INFORME-VIATICOS-2016-2017/ITZ04072016.pdf</t>
  </si>
  <si>
    <t>http://caevcoatza.ddns.net/transparencia/9AN/INFORME-VIATICOS-2016-2017/ITZ15072016.pdf</t>
  </si>
  <si>
    <t>http://caevcoatza.ddns.net/transparencia/9AN/INFORME-VIATICOS-2016-2017/ITZ22072016.pdf</t>
  </si>
  <si>
    <t>http://caevcoatza.ddns.net/transparencia/9AN/INFORME-VIATICOS-2016-2017/IOS27072016.pdf</t>
  </si>
  <si>
    <t>http://caevcoatza.ddns.net/transparencia/9AN/INFORME-VIATICOS-2016-2017/ICF01082016.pdf</t>
  </si>
  <si>
    <t>http://caevcoatza.ddns.net/transparencia/9AN/INFORME-VIATICOS-2016-2017/ICF09082016.pdf</t>
  </si>
  <si>
    <t>http://caevcoatza.ddns.net/transparencia/9AN/INFORME-VIATICOS-2016-2017/ICF11082016.pdf</t>
  </si>
  <si>
    <t>http://caevcoatza.ddns.net/transparencia/9AN/INFORME-VIATICOS-2016-2017/ICF18082016.pdf</t>
  </si>
  <si>
    <t>http://caevcoatza.ddns.net/transparencia/9AN/INFORME-VIATICOS-2016-2017/ITZ03082016.pdf</t>
  </si>
  <si>
    <t>http://caevcoatza.ddns.net/transparencia/9AN/INFORME-VIATICOS-2016-2017/ITZ10082016.pdf</t>
  </si>
  <si>
    <t>http://caevcoatza.ddns.net/transparencia/9AN/INFORME-VIATICOS-2016-2017/ITZ18082016.pdf</t>
  </si>
  <si>
    <t>http://caevcoatza.ddns.net/transparencia/9AN/INFORME-VIATICOS-2016-2017/ITZ30082016.pdf</t>
  </si>
  <si>
    <t>http://caevcoatza.ddns.net/transparencia/9AN/INFORME-VIATICOS-2016-2017/IMM03082016.pdf</t>
  </si>
  <si>
    <t>http://caevcoatza.ddns.net/transparencia/9AN/INFORME-VIATICOS-2016-2017/IRM06092016.pdf</t>
  </si>
  <si>
    <t>http://caevcoatza.ddns.net/transparencia/9AN/INFORME-VIATICOS-2016-2017/ITZ12092016.pdf</t>
  </si>
  <si>
    <t>http://caevcoatza.ddns.net/transparencia/9AN/INFORME-VIATICOS-2016-2017/ITZ23092016.pdf</t>
  </si>
  <si>
    <t>http://caevcoatza.ddns.net/transparencia/9AN/INFORME-VIATICOS-2016-2017/IMM23092016.pdf</t>
  </si>
  <si>
    <t>http://caevcoatza.ddns.net/transparencia/9AN/INFORME-VIATICOS-2016-2017/IMM15122016.pdf</t>
  </si>
  <si>
    <t>http://caevcoatza.ddns.net/transparencia/9AN/INFORME-VIATICOS-2016-2017/ISZ15122016.pdf</t>
  </si>
  <si>
    <t>http://caevcoatza.ddns.net/transparencia/9AN/INFORME-VIATICOS-2016-2017/ICF15122016.pdf</t>
  </si>
  <si>
    <t>http://caevcoatza.ddns.net/transparencia/9AN/INFORME-VIATICOS-2016-2017/IRR22122016.pdf</t>
  </si>
  <si>
    <t>http://caevcoatza.ddns.net/transparencia/9AN/INFORME-VIATICOS-2016-2017/IROSSANA040117.pdf</t>
  </si>
  <si>
    <t>http://caevcoatza.ddns.net/transparencia/9AN/INFORME-VIATICOS-2016-2017/IGILBERTO040117.pdf</t>
  </si>
  <si>
    <t>http://caevcoatza.ddns.net/transparencia/9AN/INFORME-VIATICOS-2016-2017/ICIRO100117.pdf</t>
  </si>
  <si>
    <t>http://caevcoatza.ddns.net/transparencia/9AN/INFORME-VIATICOS-2016-2017/IJORGE120117.pdf</t>
  </si>
  <si>
    <t>http://caevcoatza.ddns.net/transparencia/9AN/INFORME-VIATICOS-2016-2017/ICIRO260117.pdf</t>
  </si>
  <si>
    <t>http://caevcoatza.ddns.net/transparencia/9AN/INFORME-VIATICOS-2016-2017/IJORGE060217.pdf</t>
  </si>
  <si>
    <t>http://caevcoatza.ddns.net/transparencia/9AN/INFORME-VIATICOS-2016-2017/IANA060217.pdf</t>
  </si>
  <si>
    <t>http://caevcoatza.ddns.net/transparencia/9AN/INFORME-VIATICOS-2016-2017/ICARLOS190117.pdf</t>
  </si>
  <si>
    <t>http://caevcoatza.ddns.net/transparencia/9AN/INFORME-VIATICOS-2016-2017/IWILBUR160217.pdf</t>
  </si>
  <si>
    <t>http://caevcoatza.ddns.net/transparencia/9AN/INFORME-VIATICOS-2016-2017/IRAFAEL020217.pdf</t>
  </si>
  <si>
    <t>http://caevcoatza.ddns.net/transparencia/9AN/INFORME-VIATICOS-2016-2017/IALEJANDRO020217.pdf</t>
  </si>
  <si>
    <t>http://caevcoatza.ddns.net/transparencia/9AN/INFORME-VIATICOS-2016-2017/IJORGEE170217.pdf</t>
  </si>
  <si>
    <t>http://caevcoatza.ddns.net/transparencia/9AN/INFORME-VIATICOS-2016-2017/IMARIO220217.pdf</t>
  </si>
  <si>
    <t>http://caevcoatza.ddns.net/transparencia/9AN/INFORME-VIATICOS-2016-2017/ICARLOSV030317.pdf</t>
  </si>
  <si>
    <t>http://caevcoatza.ddns.net/transparencia/9AN/INFORME-VIATICOS-2016-2017/IMARIO020217.pdf</t>
  </si>
  <si>
    <t>http://caevcoatza.ddns.net/transparencia/9AN/INFORME-VIATICOS-2016-2017/IJORGE030317.pdf</t>
  </si>
  <si>
    <t>http://caevcoatza.ddns.net/transparencia/9AN/INFORME-VIATICOS-2016-2017/ILEYDI030317.pdf</t>
  </si>
  <si>
    <t>http://caevcoatza.ddns.net/transparencia/9AN/GASTOS-VIATICOS-2016-2017/ANA040117.pdf</t>
  </si>
  <si>
    <t>http://caevcoatza.ddns.net/transparencia/9AN/GASTOS-VIATICOS-2016-2017/IRAFAEL311216.pdf</t>
  </si>
  <si>
    <t>http://caevcoatza.ddns.net/transparencia/9AN/INFORME-VIATICOS-2016-2017/IJORG170217E.pdf</t>
  </si>
  <si>
    <t>http://caevcoatza.ddns.net/transparencia/9AN/INFORME-VIATICOS-2016-2017/IANA040117.pdf</t>
  </si>
  <si>
    <t>http://caevcoatza.ddns.net/transparencia/9AN/GASTOS-VIATICOS-2016-2017/RR2212016.pdf</t>
  </si>
  <si>
    <t>Sundirección administrativa</t>
  </si>
  <si>
    <t>Oficina de Mantenimiento de Redes y estructuras</t>
  </si>
  <si>
    <t>Subdirección técnica</t>
  </si>
  <si>
    <t>Jefe de Oficina de Mantenimiento de Redes y estructuras</t>
  </si>
  <si>
    <t>Subdirección administrativa</t>
  </si>
  <si>
    <t>Oficina de Contabilidad y Control Presupuestal</t>
  </si>
  <si>
    <t>Oficina de Mantenimiento Electromecanico</t>
  </si>
  <si>
    <t>Analista técnico</t>
  </si>
  <si>
    <t>Jefe de Oficina de Contabilidad y Control Presupuestal</t>
  </si>
  <si>
    <t xml:space="preserve">Jefe de Oficina Operadora </t>
  </si>
  <si>
    <t>Dirección General</t>
  </si>
  <si>
    <t>Jefe del Departamento de Administración</t>
  </si>
  <si>
    <t>Subdireccion administrativa</t>
  </si>
  <si>
    <t>Jefatura de Oficina</t>
  </si>
  <si>
    <t>Subdirector técnico</t>
  </si>
  <si>
    <t xml:space="preserve">Subdirección comercial </t>
  </si>
  <si>
    <t>Subdirector Administrativo</t>
  </si>
  <si>
    <t xml:space="preserve">Jefatura de Oficina </t>
  </si>
  <si>
    <t>Técnico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</si>
</sst>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3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31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35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Font="1" applyProtection="1"/>
    <xf numFmtId="14" fontId="0" fillId="0" borderId="0" xfId="0" applyNumberFormat="1" applyProtection="1"/>
    <xf numFmtId="0" fontId="2" fillId="2" borderId="1" xfId="0" applyFont="1" applyFill="1" applyBorder="1"/>
    <xf numFmtId="0" fontId="4" fillId="0" borderId="0" xfId="1" applyNumberFormat="1" applyFont="1" applyFill="1" applyBorder="1" applyAlignment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0" fontId="4" fillId="0" borderId="0" xfId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ont="1" applyFill="1" applyProtection="1"/>
    <xf numFmtId="14" fontId="0" fillId="0" borderId="0" xfId="0" applyNumberFormat="1" applyFill="1" applyProtection="1"/>
    <xf numFmtId="0" fontId="0" fillId="0" borderId="0" xfId="0" applyFont="1" applyFill="1" applyBorder="1" applyProtection="1"/>
    <xf numFmtId="14" fontId="0" fillId="0" borderId="0" xfId="0" applyNumberFormat="1" applyFill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 applyFont="1" applyBorder="1" applyProtection="1"/>
    <xf numFmtId="4" fontId="0" fillId="0" borderId="0" xfId="0" applyNumberFormat="1" applyFill="1" applyBorder="1" applyProtection="1"/>
    <xf numFmtId="4" fontId="5" fillId="0" borderId="0" xfId="2" applyNumberFormat="1" applyFont="1" applyFill="1" applyBorder="1" applyProtection="1"/>
    <xf numFmtId="4" fontId="1" fillId="0" borderId="0" xfId="2" applyNumberFormat="1" applyFill="1" applyBorder="1" applyProtection="1"/>
    <xf numFmtId="4" fontId="0" fillId="0" borderId="0" xfId="0" applyNumberFormat="1" applyBorder="1" applyProtection="1"/>
    <xf numFmtId="4" fontId="0" fillId="0" borderId="0" xfId="0" applyNumberFormat="1" applyProtection="1"/>
    <xf numFmtId="4" fontId="0" fillId="0" borderId="0" xfId="0" applyNumberFormat="1"/>
    <xf numFmtId="4" fontId="0" fillId="0" borderId="0" xfId="0" applyNumberFormat="1" applyFill="1" applyProtection="1"/>
    <xf numFmtId="4" fontId="5" fillId="0" borderId="0" xfId="2" applyNumberFormat="1" applyFont="1" applyProtection="1"/>
    <xf numFmtId="4" fontId="1" fillId="0" borderId="0" xfId="2" applyNumberFormat="1" applyProtection="1"/>
    <xf numFmtId="4" fontId="1" fillId="0" borderId="0" xfId="2" applyNumberFormat="1" applyBorder="1" applyProtection="1"/>
    <xf numFmtId="0" fontId="4" fillId="0" borderId="0" xfId="1" applyFill="1" applyProtection="1"/>
    <xf numFmtId="0" fontId="4" fillId="0" borderId="0" xfId="1" applyFill="1" applyBorder="1" applyProtection="1"/>
    <xf numFmtId="0" fontId="4" fillId="0" borderId="0" xfId="1" applyBorder="1" applyProtection="1"/>
    <xf numFmtId="0" fontId="2" fillId="2" borderId="2" xfId="0" applyFont="1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evcoatza.ddns.net/transparencia/9AN/INFORME-VIATICOS-2016-2017/IOS27072016.pdf" TargetMode="External"/><Relationship Id="rId18" Type="http://schemas.openxmlformats.org/officeDocument/2006/relationships/hyperlink" Target="http://caevcoatza.ddns.net/transparencia/9AN/INFORME-VIATICOS-2016-2017/ITZ03082016.pdf" TargetMode="External"/><Relationship Id="rId26" Type="http://schemas.openxmlformats.org/officeDocument/2006/relationships/hyperlink" Target="http://caevcoatza.ddns.net/transparencia/9AN/INFORME-VIATICOS-2016-2017/IMM23092016.pdf" TargetMode="External"/><Relationship Id="rId39" Type="http://schemas.openxmlformats.org/officeDocument/2006/relationships/hyperlink" Target="http://caevcoatza.ddns.net/transparencia/9AN/INFORME-VIATICOS-2016-2017/IWILBUR160217.pdf" TargetMode="External"/><Relationship Id="rId3" Type="http://schemas.openxmlformats.org/officeDocument/2006/relationships/hyperlink" Target="http://caevcoatza.ddns.net/transparencia/9AN/INFORME-VIATICOS-2016-2017/ILC0802016.pdf" TargetMode="External"/><Relationship Id="rId21" Type="http://schemas.openxmlformats.org/officeDocument/2006/relationships/hyperlink" Target="http://caevcoatza.ddns.net/transparencia/9AN/INFORME-VIATICOS-2016-2017/ITZ30082016.pdf" TargetMode="External"/><Relationship Id="rId34" Type="http://schemas.openxmlformats.org/officeDocument/2006/relationships/hyperlink" Target="http://caevcoatza.ddns.net/transparencia/9AN/INFORME-VIATICOS-2016-2017/IJORGE120117.pdf" TargetMode="External"/><Relationship Id="rId42" Type="http://schemas.openxmlformats.org/officeDocument/2006/relationships/hyperlink" Target="http://caevcoatza.ddns.net/transparencia/9AN/INFORME-VIATICOS-2016-2017/IJORGEE170217.pdf" TargetMode="External"/><Relationship Id="rId47" Type="http://schemas.openxmlformats.org/officeDocument/2006/relationships/hyperlink" Target="http://caevcoatza.ddns.net/transparencia/9AN/INFORME-VIATICOS-2016-2017/ILEYDI030317.pdf" TargetMode="External"/><Relationship Id="rId50" Type="http://schemas.openxmlformats.org/officeDocument/2006/relationships/hyperlink" Target="http://caevcoatza.ddns.net/transparencia/9AN/INFORME-VIATICOS-2016-2017/IANA040117.pdf" TargetMode="External"/><Relationship Id="rId7" Type="http://schemas.openxmlformats.org/officeDocument/2006/relationships/hyperlink" Target="http://caevcoatza.ddns.net/transparencia/9AN/INFORME-VIATICOS-2016-2017/ICF13072016.pdf" TargetMode="External"/><Relationship Id="rId12" Type="http://schemas.openxmlformats.org/officeDocument/2006/relationships/hyperlink" Target="http://caevcoatza.ddns.net/transparencia/9AN/INFORME-VIATICOS-2016-2017/ITZ22072016.pdf" TargetMode="External"/><Relationship Id="rId17" Type="http://schemas.openxmlformats.org/officeDocument/2006/relationships/hyperlink" Target="http://caevcoatza.ddns.net/transparencia/9AN/INFORME-VIATICOS-2016-2017/ICF18082016.pdf" TargetMode="External"/><Relationship Id="rId25" Type="http://schemas.openxmlformats.org/officeDocument/2006/relationships/hyperlink" Target="http://caevcoatza.ddns.net/transparencia/9AN/INFORME-VIATICOS-2016-2017/ITZ23092016.pdf" TargetMode="External"/><Relationship Id="rId33" Type="http://schemas.openxmlformats.org/officeDocument/2006/relationships/hyperlink" Target="http://caevcoatza.ddns.net/transparencia/9AN/INFORME-VIATICOS-2016-2017/ICIRO100117.pdf" TargetMode="External"/><Relationship Id="rId38" Type="http://schemas.openxmlformats.org/officeDocument/2006/relationships/hyperlink" Target="http://caevcoatza.ddns.net/transparencia/9AN/INFORME-VIATICOS-2016-2017/ICARLOS190117.pdf" TargetMode="External"/><Relationship Id="rId46" Type="http://schemas.openxmlformats.org/officeDocument/2006/relationships/hyperlink" Target="http://caevcoatza.ddns.net/transparencia/9AN/INFORME-VIATICOS-2016-2017/IJORGE030317.pdf" TargetMode="External"/><Relationship Id="rId2" Type="http://schemas.openxmlformats.org/officeDocument/2006/relationships/hyperlink" Target="http://caevcoatza.ddns.net/transparencia/9AN/INFORME-VIATICOS-2016-2017/ILC03022016.pdf" TargetMode="External"/><Relationship Id="rId16" Type="http://schemas.openxmlformats.org/officeDocument/2006/relationships/hyperlink" Target="http://caevcoatza.ddns.net/transparencia/9AN/INFORME-VIATICOS-2016-2017/ICF11082016.pdf" TargetMode="External"/><Relationship Id="rId20" Type="http://schemas.openxmlformats.org/officeDocument/2006/relationships/hyperlink" Target="http://caevcoatza.ddns.net/transparencia/9AN/INFORME-VIATICOS-2016-2017/ITZ18082016.pdf" TargetMode="External"/><Relationship Id="rId29" Type="http://schemas.openxmlformats.org/officeDocument/2006/relationships/hyperlink" Target="http://caevcoatza.ddns.net/transparencia/9AN/INFORME-VIATICOS-2016-2017/IMM15122016.pdf" TargetMode="External"/><Relationship Id="rId41" Type="http://schemas.openxmlformats.org/officeDocument/2006/relationships/hyperlink" Target="http://caevcoatza.ddns.net/transparencia/9AN/INFORME-VIATICOS-2016-2017/IALEJANDRO020217.pdf" TargetMode="External"/><Relationship Id="rId1" Type="http://schemas.openxmlformats.org/officeDocument/2006/relationships/hyperlink" Target="http://caevcoatza.ddns.net/transparencia/9AN/INFORME-VIATICOS-2016-2017/ILC27012016.pdf" TargetMode="External"/><Relationship Id="rId6" Type="http://schemas.openxmlformats.org/officeDocument/2006/relationships/hyperlink" Target="http://caevcoatza.ddns.net/transparencia/9AN/INFORME-VIATICOS-2016-2017/ITZ24062016.pdf" TargetMode="External"/><Relationship Id="rId11" Type="http://schemas.openxmlformats.org/officeDocument/2006/relationships/hyperlink" Target="http://caevcoatza.ddns.net/transparencia/9AN/INFORME-VIATICOS-2016-2017/ITZ15072016.pdf" TargetMode="External"/><Relationship Id="rId24" Type="http://schemas.openxmlformats.org/officeDocument/2006/relationships/hyperlink" Target="http://caevcoatza.ddns.net/transparencia/9AN/INFORME-VIATICOS-2016-2017/ITZ12092016.pdf" TargetMode="External"/><Relationship Id="rId32" Type="http://schemas.openxmlformats.org/officeDocument/2006/relationships/hyperlink" Target="http://caevcoatza.ddns.net/transparencia/9AN/INFORME-VIATICOS-2016-2017/IGILBERTO040117.pdf" TargetMode="External"/><Relationship Id="rId37" Type="http://schemas.openxmlformats.org/officeDocument/2006/relationships/hyperlink" Target="http://caevcoatza.ddns.net/transparencia/9AN/INFORME-VIATICOS-2016-2017/IANA060217.pdf" TargetMode="External"/><Relationship Id="rId40" Type="http://schemas.openxmlformats.org/officeDocument/2006/relationships/hyperlink" Target="http://caevcoatza.ddns.net/transparencia/9AN/INFORME-VIATICOS-2016-2017/IRAFAEL020217.pdf" TargetMode="External"/><Relationship Id="rId45" Type="http://schemas.openxmlformats.org/officeDocument/2006/relationships/hyperlink" Target="http://caevcoatza.ddns.net/transparencia/9AN/INFORME-VIATICOS-2016-2017/IMARIO020217.pdf" TargetMode="External"/><Relationship Id="rId5" Type="http://schemas.openxmlformats.org/officeDocument/2006/relationships/hyperlink" Target="http://caevcoatza.ddns.net/transparencia/9AN/INFORME-VIATICOS-2016-2017/IRM02052016.pdf" TargetMode="External"/><Relationship Id="rId15" Type="http://schemas.openxmlformats.org/officeDocument/2006/relationships/hyperlink" Target="http://caevcoatza.ddns.net/transparencia/9AN/INFORME-VIATICOS-2016-2017/ICF09082016.pdf" TargetMode="External"/><Relationship Id="rId23" Type="http://schemas.openxmlformats.org/officeDocument/2006/relationships/hyperlink" Target="http://caevcoatza.ddns.net/transparencia/9AN/INFORME-VIATICOS-2016-2017/IRM06092016.pdf" TargetMode="External"/><Relationship Id="rId28" Type="http://schemas.openxmlformats.org/officeDocument/2006/relationships/hyperlink" Target="http://caevcoatza.ddns.net/transparencia/9AN/INFORME-VIATICOS-2016-2017/ICF15122016.pdf" TargetMode="External"/><Relationship Id="rId36" Type="http://schemas.openxmlformats.org/officeDocument/2006/relationships/hyperlink" Target="http://caevcoatza.ddns.net/transparencia/9AN/INFORME-VIATICOS-2016-2017/IJORGE060217.pdf" TargetMode="External"/><Relationship Id="rId49" Type="http://schemas.openxmlformats.org/officeDocument/2006/relationships/hyperlink" Target="http://caevcoatza.ddns.net/transparencia/9AN/INFORME-VIATICOS-2016-2017/IJORG170217E.pdf" TargetMode="External"/><Relationship Id="rId10" Type="http://schemas.openxmlformats.org/officeDocument/2006/relationships/hyperlink" Target="http://caevcoatza.ddns.net/transparencia/9AN/INFORME-VIATICOS-2016-2017/ITZ04072016.pdf" TargetMode="External"/><Relationship Id="rId19" Type="http://schemas.openxmlformats.org/officeDocument/2006/relationships/hyperlink" Target="http://caevcoatza.ddns.net/transparencia/9AN/INFORME-VIATICOS-2016-2017/ITZ10082016.pdf" TargetMode="External"/><Relationship Id="rId31" Type="http://schemas.openxmlformats.org/officeDocument/2006/relationships/hyperlink" Target="http://caevcoatza.ddns.net/transparencia/9AN/INFORME-VIATICOS-2016-2017/IROSSANA040117.pdf" TargetMode="External"/><Relationship Id="rId44" Type="http://schemas.openxmlformats.org/officeDocument/2006/relationships/hyperlink" Target="http://caevcoatza.ddns.net/transparencia/9AN/INFORME-VIATICOS-2016-2017/ICARLOSV030317.pdf" TargetMode="External"/><Relationship Id="rId4" Type="http://schemas.openxmlformats.org/officeDocument/2006/relationships/hyperlink" Target="http://caevcoatza.ddns.net/transparencia/9AN/INFORME-VIATICOS-2016-2017/ILC15022016.pdf" TargetMode="External"/><Relationship Id="rId9" Type="http://schemas.openxmlformats.org/officeDocument/2006/relationships/hyperlink" Target="http://caevcoatza.ddns.net/transparencia/9AN/INFORME-VIATICOS-2016-2017/ITZ08072016.pdf" TargetMode="External"/><Relationship Id="rId14" Type="http://schemas.openxmlformats.org/officeDocument/2006/relationships/hyperlink" Target="http://caevcoatza.ddns.net/transparencia/9AN/INFORME-VIATICOS-2016-2017/ICF01082016.pdf" TargetMode="External"/><Relationship Id="rId22" Type="http://schemas.openxmlformats.org/officeDocument/2006/relationships/hyperlink" Target="http://caevcoatza.ddns.net/transparencia/9AN/INFORME-VIATICOS-2016-2017/IMM03082016.pdf" TargetMode="External"/><Relationship Id="rId27" Type="http://schemas.openxmlformats.org/officeDocument/2006/relationships/hyperlink" Target="http://caevcoatza.ddns.net/transparencia/9AN/INFORME-VIATICOS-2016-2017/ISZ15122016.pdf" TargetMode="External"/><Relationship Id="rId30" Type="http://schemas.openxmlformats.org/officeDocument/2006/relationships/hyperlink" Target="http://caevcoatza.ddns.net/transparencia/9AN/INFORME-VIATICOS-2016-2017/IRR22122016.pdf" TargetMode="External"/><Relationship Id="rId35" Type="http://schemas.openxmlformats.org/officeDocument/2006/relationships/hyperlink" Target="http://caevcoatza.ddns.net/transparencia/9AN/INFORME-VIATICOS-2016-2017/ICIRO260117.pdf" TargetMode="External"/><Relationship Id="rId43" Type="http://schemas.openxmlformats.org/officeDocument/2006/relationships/hyperlink" Target="http://caevcoatza.ddns.net/transparencia/9AN/INFORME-VIATICOS-2016-2017/IMARIO220217.pdf" TargetMode="External"/><Relationship Id="rId48" Type="http://schemas.openxmlformats.org/officeDocument/2006/relationships/hyperlink" Target="http://caevcoatza.ddns.net/transparencia/9AN/GASTOS-VIATICOS-2016-2017/IRAFAEL311216.pdf" TargetMode="External"/><Relationship Id="rId8" Type="http://schemas.openxmlformats.org/officeDocument/2006/relationships/hyperlink" Target="http://caevcoatza.ddns.net/transparencia/9AN/INFORME-VIATICOS-2016-2017/ICF04072016.pdf" TargetMode="External"/><Relationship Id="rId5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caevcoatza.ddns.net/transparencia/9AN/GASTOS-VIATICOS-2016-2017/ES07052016.pdf" TargetMode="External"/><Relationship Id="rId21" Type="http://schemas.openxmlformats.org/officeDocument/2006/relationships/hyperlink" Target="http://caevcoatza.ddns.net/transparencia/9AN/GASTOS-VIATICOS-2016-2017/MM15032016.pdf" TargetMode="External"/><Relationship Id="rId34" Type="http://schemas.openxmlformats.org/officeDocument/2006/relationships/hyperlink" Target="http://caevcoatza.ddns.net/transparencia/9AN/GASTOS-VIATICOS-2016-2017/MM21062016.pdf" TargetMode="External"/><Relationship Id="rId42" Type="http://schemas.openxmlformats.org/officeDocument/2006/relationships/hyperlink" Target="http://caevcoatza.ddns.net/transparencia/9AN/GASTOS-VIATICOS-2016-2017/TZ15072016.pdf" TargetMode="External"/><Relationship Id="rId47" Type="http://schemas.openxmlformats.org/officeDocument/2006/relationships/hyperlink" Target="http://caevcoatza.ddns.net/transparencia/9AN/GASTOS-VIATICOS-2016-2017/CF11082016.pdf" TargetMode="External"/><Relationship Id="rId50" Type="http://schemas.openxmlformats.org/officeDocument/2006/relationships/hyperlink" Target="http://caevcoatza.ddns.net/transparencia/9AN/GASTOS-VIATICOS-2016-2017/TZ10082016.pdf" TargetMode="External"/><Relationship Id="rId55" Type="http://schemas.openxmlformats.org/officeDocument/2006/relationships/hyperlink" Target="http://caevcoatza.ddns.net/transparencia/9AN/GASTOS-VIATICOS-2016-2017/TZ12092016.pdf" TargetMode="External"/><Relationship Id="rId63" Type="http://schemas.openxmlformats.org/officeDocument/2006/relationships/hyperlink" Target="http://caevcoatza.ddns.net/transparencia/9AN/GASTOS-VIATICOS-2016-2017/TZ09102016.pdf" TargetMode="External"/><Relationship Id="rId68" Type="http://schemas.openxmlformats.org/officeDocument/2006/relationships/hyperlink" Target="http://caevcoatza.ddns.net/transparencia/9AN/GASTOS-VIATICOS-2016-2017/CF22112016.pdf" TargetMode="External"/><Relationship Id="rId76" Type="http://schemas.openxmlformats.org/officeDocument/2006/relationships/hyperlink" Target="http://caevcoatza.ddns.net/transparencia/9AN/GASTOS-VIATICOS-2016-2017/SZ15122016.pdf" TargetMode="External"/><Relationship Id="rId84" Type="http://schemas.openxmlformats.org/officeDocument/2006/relationships/hyperlink" Target="http://caevcoatza.ddns.net/transparencia/9AN/GASTOS-VIATICOS-2016-2017/RAFAEL020117.pdf" TargetMode="External"/><Relationship Id="rId89" Type="http://schemas.openxmlformats.org/officeDocument/2006/relationships/hyperlink" Target="http://caevcoatza.ddns.net/transparencia/9AN/GASTOS-VIATICOS-2016-2017/CARLOS190117.pdf" TargetMode="External"/><Relationship Id="rId97" Type="http://schemas.openxmlformats.org/officeDocument/2006/relationships/hyperlink" Target="http://caevcoatza.ddns.net/transparencia/9AN/GASTOS-VIATICOS-2016-2017/MARIO020217.pdf" TargetMode="External"/><Relationship Id="rId7" Type="http://schemas.openxmlformats.org/officeDocument/2006/relationships/hyperlink" Target="http://caevcoatza.ddns.net/transparencia/9AN/GASTOS-VIATICOS-2016-2017/ES09022016/" TargetMode="External"/><Relationship Id="rId71" Type="http://schemas.openxmlformats.org/officeDocument/2006/relationships/hyperlink" Target="http://caevcoatza.ddns.net/transparencia/9AN/GASTOS-VIATICOS-2016-2017/AF01122016.pdf" TargetMode="External"/><Relationship Id="rId92" Type="http://schemas.openxmlformats.org/officeDocument/2006/relationships/hyperlink" Target="http://caevcoatza.ddns.net/transparencia/9AN/GASTOS-VIATICOS-2016-2017/RAFAEL020217.pdf" TargetMode="External"/><Relationship Id="rId2" Type="http://schemas.openxmlformats.org/officeDocument/2006/relationships/hyperlink" Target="http://caevcoatza.ddns.net/transparencia/9AN/GASTOS-VIATICOS-2016-2017/CS27012016.pdf" TargetMode="External"/><Relationship Id="rId16" Type="http://schemas.openxmlformats.org/officeDocument/2006/relationships/hyperlink" Target="http://caevcoatza.ddns.net/transparencia/9AN/GASTOS-VIATICOS-2016-2017/MM09022016/" TargetMode="External"/><Relationship Id="rId29" Type="http://schemas.openxmlformats.org/officeDocument/2006/relationships/hyperlink" Target="http://caevcoatza.ddns.net/transparencia/9AN/GASTOS-VIATICOS-2016-2017/MM01062016.pdf" TargetMode="External"/><Relationship Id="rId11" Type="http://schemas.openxmlformats.org/officeDocument/2006/relationships/hyperlink" Target="http://caevcoatza.ddns.net/transparencia/9AN/GASTOS-VIATICOS-2016-2017/ES15032016/" TargetMode="External"/><Relationship Id="rId24" Type="http://schemas.openxmlformats.org/officeDocument/2006/relationships/hyperlink" Target="http://caevcoatza.ddns.net/transparencia/9AN/GASTOS-VIATICOS-2016-2017/ES07042016/" TargetMode="External"/><Relationship Id="rId32" Type="http://schemas.openxmlformats.org/officeDocument/2006/relationships/hyperlink" Target="http://caevcoatza.ddns.net/transparencia/9AN/GASTOS-VIATICOS-2016-2017/CF07062016.pdf" TargetMode="External"/><Relationship Id="rId37" Type="http://schemas.openxmlformats.org/officeDocument/2006/relationships/hyperlink" Target="http://caevcoatza.ddns.net/transparencia/9AN/GASTOS-VIATICOS-2016-2017/TZ28062016.pdf" TargetMode="External"/><Relationship Id="rId40" Type="http://schemas.openxmlformats.org/officeDocument/2006/relationships/hyperlink" Target="http://caevcoatza.ddns.net/transparencia/9AN/GASTOS-VIATICOS-2016-2017/TZ08072016.pdf" TargetMode="External"/><Relationship Id="rId45" Type="http://schemas.openxmlformats.org/officeDocument/2006/relationships/hyperlink" Target="http://caevcoatza.ddns.net/transparencia/9AN/GASTOS-VIATICOS-2016-2017/CF01082016.pdf" TargetMode="External"/><Relationship Id="rId53" Type="http://schemas.openxmlformats.org/officeDocument/2006/relationships/hyperlink" Target="http://caevcoatza.ddns.net/transparencia/9AN/GASTOS-VIATICOS-2016-2017/MM03082016.pdf" TargetMode="External"/><Relationship Id="rId58" Type="http://schemas.openxmlformats.org/officeDocument/2006/relationships/hyperlink" Target="http://caevcoatza.ddns.net/transparencia/9AN/GASTOS-VIATICOS-2016-2017/RM28092016.pdf" TargetMode="External"/><Relationship Id="rId66" Type="http://schemas.openxmlformats.org/officeDocument/2006/relationships/hyperlink" Target="http://caevcoatza.ddns.net/transparencia/9AN/GASTOS-VIATICOS-2016-2017/TZ10112016.pdf" TargetMode="External"/><Relationship Id="rId74" Type="http://schemas.openxmlformats.org/officeDocument/2006/relationships/hyperlink" Target="http://caevcoatza.ddns.net/transparencia/9AN/GASTOS-VIATICOS-2016-2017/CF15122016.pdf" TargetMode="External"/><Relationship Id="rId79" Type="http://schemas.openxmlformats.org/officeDocument/2006/relationships/hyperlink" Target="http://caevcoatza.ddns.net/transparencia/9AN/GASTOS-VIATICOS-2016-2017/GV22122016.pdf" TargetMode="External"/><Relationship Id="rId87" Type="http://schemas.openxmlformats.org/officeDocument/2006/relationships/hyperlink" Target="http://caevcoatza.ddns.net/transparencia/9AN/GASTOS-VIATICOS-2016-2017/JORGE060217.pdf" TargetMode="External"/><Relationship Id="rId5" Type="http://schemas.openxmlformats.org/officeDocument/2006/relationships/hyperlink" Target="http://caevcoatza.ddns.net/transparencia/9AN/GASTOS-VIATICOS-2016-2017/LC09022016/" TargetMode="External"/><Relationship Id="rId61" Type="http://schemas.openxmlformats.org/officeDocument/2006/relationships/hyperlink" Target="http://caevcoatza.ddns.net/transparencia/9AN/GASTOS-VIATICOS-2016-2017/MM05102016.pdf" TargetMode="External"/><Relationship Id="rId82" Type="http://schemas.openxmlformats.org/officeDocument/2006/relationships/hyperlink" Target="http://caevcoatza.ddns.net/transparencia/9AN/GASTOS-VIATICOS-2016-2017/JHONY040117.pdf" TargetMode="External"/><Relationship Id="rId90" Type="http://schemas.openxmlformats.org/officeDocument/2006/relationships/hyperlink" Target="http://caevcoatza.ddns.net/transparencia/9AN/GASTOS-VIATICOS-2016-2017/JORGE170217.pdf" TargetMode="External"/><Relationship Id="rId95" Type="http://schemas.openxmlformats.org/officeDocument/2006/relationships/hyperlink" Target="http://caevcoatza.ddns.net/transparencia/9AN/GASTOS-VIATICOS-2016-2017/MARIO220217.pdf" TargetMode="External"/><Relationship Id="rId19" Type="http://schemas.openxmlformats.org/officeDocument/2006/relationships/hyperlink" Target="http://caevcoatza.ddns.net/transparencia/9AN/GASTOS-VIATICOS-2016-2017/CF06032016/" TargetMode="External"/><Relationship Id="rId14" Type="http://schemas.openxmlformats.org/officeDocument/2006/relationships/hyperlink" Target="http://caevcoatza.ddns.net/transparencia/9AN/GASTOS-VIATICOS-2016-2017/MM27012016/" TargetMode="External"/><Relationship Id="rId22" Type="http://schemas.openxmlformats.org/officeDocument/2006/relationships/hyperlink" Target="http://caevcoatza.ddns.net/transparencia/9AN/GASTOS-VIATICOS-2016-2017/MM07042016.pdf" TargetMode="External"/><Relationship Id="rId27" Type="http://schemas.openxmlformats.org/officeDocument/2006/relationships/hyperlink" Target="http://caevcoatza.ddns.net/transparencia/9AN/GASTOS-VIATICOS-2016-2017/MM03052016.pdf" TargetMode="External"/><Relationship Id="rId30" Type="http://schemas.openxmlformats.org/officeDocument/2006/relationships/hyperlink" Target="http://caevcoatza.ddns.net/transparencia/9AN/GASTOS-VIATICOS-2016-2017/CF30052016.pdf" TargetMode="External"/><Relationship Id="rId35" Type="http://schemas.openxmlformats.org/officeDocument/2006/relationships/hyperlink" Target="http://caevcoatza.ddns.net/transparencia/9AN/GASTOS-VIATICOS-2016-2017/RM02052016.pdf" TargetMode="External"/><Relationship Id="rId43" Type="http://schemas.openxmlformats.org/officeDocument/2006/relationships/hyperlink" Target="http://caevcoatza.ddns.net/transparencia/9AN/GASTOS-VIATICOS-2016-2017/TZ22072016.pdf" TargetMode="External"/><Relationship Id="rId48" Type="http://schemas.openxmlformats.org/officeDocument/2006/relationships/hyperlink" Target="http://caevcoatza.ddns.net/transparencia/9AN/GASTOS-VIATICOS-2016-2017/CF18082016.pdf" TargetMode="External"/><Relationship Id="rId56" Type="http://schemas.openxmlformats.org/officeDocument/2006/relationships/hyperlink" Target="http://caevcoatza.ddns.net/transparencia/9AN/GASTOS-VIATICOS-2016-2017/TZ23092016.pdf" TargetMode="External"/><Relationship Id="rId64" Type="http://schemas.openxmlformats.org/officeDocument/2006/relationships/hyperlink" Target="http://caevcoatza.ddns.net/transparencia/9AN/GASTOS-VIATICOS-2016-2017/TZ13102016.pdf" TargetMode="External"/><Relationship Id="rId69" Type="http://schemas.openxmlformats.org/officeDocument/2006/relationships/hyperlink" Target="http://caevcoatza.ddns.net/transparencia/9AN/GASTOS-VIATICOS-2016-2017/CF29112016.pdf" TargetMode="External"/><Relationship Id="rId77" Type="http://schemas.openxmlformats.org/officeDocument/2006/relationships/hyperlink" Target="http://caevcoatza.ddns.net/transparencia/9AN/GASTOS-VIATICOS-2016-2017/CF15122016.pdf" TargetMode="External"/><Relationship Id="rId100" Type="http://schemas.openxmlformats.org/officeDocument/2006/relationships/hyperlink" Target="http://caevcoatza.ddns.net/transparencia/9AN/GASTOS-VIATICOS-2016-2017/ANA040117.pdf" TargetMode="External"/><Relationship Id="rId8" Type="http://schemas.openxmlformats.org/officeDocument/2006/relationships/hyperlink" Target="http://caevcoatza.ddns.net/transparencia/9AN/GASTOS-VIATICOS-2016-2017/ES15022016/" TargetMode="External"/><Relationship Id="rId51" Type="http://schemas.openxmlformats.org/officeDocument/2006/relationships/hyperlink" Target="http://caevcoatza.ddns.net/transparencia/9AN/GASTOS-VIATICOS-2016-2017/TZ18082016.pdf" TargetMode="External"/><Relationship Id="rId72" Type="http://schemas.openxmlformats.org/officeDocument/2006/relationships/hyperlink" Target="http://caevcoatza.ddns.net/transparencia/9AN/GASTOS-VIATICOS-2016-2017/TZ15122016.pdf" TargetMode="External"/><Relationship Id="rId80" Type="http://schemas.openxmlformats.org/officeDocument/2006/relationships/hyperlink" Target="http://caevcoatza.ddns.net/transparencia/9AN/GASTOS-VIATICOS-2016-2017/ROSSANA040117.pdf" TargetMode="External"/><Relationship Id="rId85" Type="http://schemas.openxmlformats.org/officeDocument/2006/relationships/hyperlink" Target="http://caevcoatza.ddns.net/transparencia/9AN/GASTOS-VIATICOS-2016-2017/JORGE120117.pdf" TargetMode="External"/><Relationship Id="rId93" Type="http://schemas.openxmlformats.org/officeDocument/2006/relationships/hyperlink" Target="http://caevcoatza.ddns.net/transparencia/9AN/GASTOS-VIATICOS-2016-2017/ALEJANDRO020217.pdf" TargetMode="External"/><Relationship Id="rId98" Type="http://schemas.openxmlformats.org/officeDocument/2006/relationships/hyperlink" Target="http://caevcoatza.ddns.net/transparencia/9AN/GASTOS-VIATICOS-2016-2017/JORGE030317.pdf" TargetMode="External"/><Relationship Id="rId3" Type="http://schemas.openxmlformats.org/officeDocument/2006/relationships/hyperlink" Target="http://caevcoatza.ddns.net/transparencia/9AN/GASTOS-VIATICOS-2016-2017/LC27012016/" TargetMode="External"/><Relationship Id="rId12" Type="http://schemas.openxmlformats.org/officeDocument/2006/relationships/hyperlink" Target="http://caevcoatza.ddns.net/transparencia/9AN/GASTOS-VIATICOS-2016-2017/CF22032016/" TargetMode="External"/><Relationship Id="rId17" Type="http://schemas.openxmlformats.org/officeDocument/2006/relationships/hyperlink" Target="http://caevcoatza.ddns.net/transparencia/9AN/GASTOS-VIATICOS-2016-2017/MM15022016/" TargetMode="External"/><Relationship Id="rId25" Type="http://schemas.openxmlformats.org/officeDocument/2006/relationships/hyperlink" Target="http://caevcoatza.ddns.net/transparencia/9AN/GASTOS-VIATICOS-2016-2017/ES24042016.pdf" TargetMode="External"/><Relationship Id="rId33" Type="http://schemas.openxmlformats.org/officeDocument/2006/relationships/hyperlink" Target="http://caevcoatza.ddns.net/transparencia/9AN/GASTOS-VIATICOS-2016-2017/CF09062016.pdf" TargetMode="External"/><Relationship Id="rId38" Type="http://schemas.openxmlformats.org/officeDocument/2006/relationships/hyperlink" Target="http://caevcoatza.ddns.net/transparencia/9AN/GASTOS-VIATICOS-2016-2017/CF13072016.pdf" TargetMode="External"/><Relationship Id="rId46" Type="http://schemas.openxmlformats.org/officeDocument/2006/relationships/hyperlink" Target="http://caevcoatza.ddns.net/transparencia/9AN/GASTOS-VIATICOS-2016-2017/CF09082016.pdf" TargetMode="External"/><Relationship Id="rId59" Type="http://schemas.openxmlformats.org/officeDocument/2006/relationships/hyperlink" Target="http://caevcoatza.ddns.net/transparencia/9AN/GASTOS-VIATICOS-2016-2017/TZ29092016.pdf" TargetMode="External"/><Relationship Id="rId67" Type="http://schemas.openxmlformats.org/officeDocument/2006/relationships/hyperlink" Target="http://caevcoatza.ddns.net/transparencia/9AN/GASTOS-VIATICOS-2016-2017/CF15112016.pdf" TargetMode="External"/><Relationship Id="rId20" Type="http://schemas.openxmlformats.org/officeDocument/2006/relationships/hyperlink" Target="http://caevcoatza.ddns.net/transparencia/9AN/GASTOS-VIATICOS-2016-2017/CF10032016/" TargetMode="External"/><Relationship Id="rId41" Type="http://schemas.openxmlformats.org/officeDocument/2006/relationships/hyperlink" Target="http://caevcoatza.ddns.net/transparencia/9AN/GASTOS-VIATICOS-2016-2017/TZ04072016.pdf" TargetMode="External"/><Relationship Id="rId54" Type="http://schemas.openxmlformats.org/officeDocument/2006/relationships/hyperlink" Target="http://caevcoatza.ddns.net/transparencia/9AN/GASTOS-VIATICOS-2016-2017/RM06092016.pdf" TargetMode="External"/><Relationship Id="rId62" Type="http://schemas.openxmlformats.org/officeDocument/2006/relationships/hyperlink" Target="http://caevcoatza.ddns.net/transparencia/9AN/GASTOS-VIATICOS-2016-2017/TZ06102016.pdf" TargetMode="External"/><Relationship Id="rId70" Type="http://schemas.openxmlformats.org/officeDocument/2006/relationships/hyperlink" Target="http://caevcoatza.ddns.net/transparencia/9AN/GASTOS-VIATICOS-2016-2017/RM25112016.pdf" TargetMode="External"/><Relationship Id="rId75" Type="http://schemas.openxmlformats.org/officeDocument/2006/relationships/hyperlink" Target="http://caevcoatza.ddns.net/transparencia/9AN/GASTOS-VIATICOS-2016-2017/MM15122016.pdf" TargetMode="External"/><Relationship Id="rId83" Type="http://schemas.openxmlformats.org/officeDocument/2006/relationships/hyperlink" Target="http://caevcoatza.ddns.net/transparencia/9AN/GASTOS-VIATICOS-2016-2017/CIRO100117.pdf" TargetMode="External"/><Relationship Id="rId88" Type="http://schemas.openxmlformats.org/officeDocument/2006/relationships/hyperlink" Target="http://caevcoatza.ddns.net/transparencia/9AN/GASTOS-VIATICOS-2016-2017/ANA060217.pdf" TargetMode="External"/><Relationship Id="rId91" Type="http://schemas.openxmlformats.org/officeDocument/2006/relationships/hyperlink" Target="http://caevcoatza.ddns.net/transparencia/9AN/GASTOS-VIATICOS-2016-2017/WILBUR160217.pdf" TargetMode="External"/><Relationship Id="rId96" Type="http://schemas.openxmlformats.org/officeDocument/2006/relationships/hyperlink" Target="http://caevcoatza.ddns.net/transparencia/9AN/GASTOS-VIATICOS-2016-2017/CARLOSV030317.pdf" TargetMode="External"/><Relationship Id="rId1" Type="http://schemas.openxmlformats.org/officeDocument/2006/relationships/hyperlink" Target="http://caevcoatza.ddns.net/transparencia/9AN/GASTOS-VIATICOS-2016-2017/TZ15012016/" TargetMode="External"/><Relationship Id="rId6" Type="http://schemas.openxmlformats.org/officeDocument/2006/relationships/hyperlink" Target="http://caevcoatza.ddns.net/transparencia/9AN/GASTOS-VIATICOS-2016-2017/LC15022016/" TargetMode="External"/><Relationship Id="rId15" Type="http://schemas.openxmlformats.org/officeDocument/2006/relationships/hyperlink" Target="http://caevcoatza.ddns.net/transparencia/9AN/GASTOS-VIATICOS-2016-2017/MM03022016/" TargetMode="External"/><Relationship Id="rId23" Type="http://schemas.openxmlformats.org/officeDocument/2006/relationships/hyperlink" Target="http://caevcoatza.ddns.net/transparencia/9AN/GASTOS-VIATICOS-2016-2017/ES04042016.pdf" TargetMode="External"/><Relationship Id="rId28" Type="http://schemas.openxmlformats.org/officeDocument/2006/relationships/hyperlink" Target="http://caevcoatza.ddns.net/transparencia/9AN/GASTOS-VIATICOS-2016-2017/MM26052016.pdf" TargetMode="External"/><Relationship Id="rId36" Type="http://schemas.openxmlformats.org/officeDocument/2006/relationships/hyperlink" Target="http://caevcoatza.ddns.net/transparencia/9AN/GASTOS-VIATICOS-2016-2017/TZ24062016.pdf" TargetMode="External"/><Relationship Id="rId49" Type="http://schemas.openxmlformats.org/officeDocument/2006/relationships/hyperlink" Target="http://caevcoatza.ddns.net/transparencia/9AN/GASTOS-VIATICOS-2016-2017/TZ03082016.pdf" TargetMode="External"/><Relationship Id="rId57" Type="http://schemas.openxmlformats.org/officeDocument/2006/relationships/hyperlink" Target="http://caevcoatza.ddns.net/transparencia/9AN/GASTOS-VIATICOS-2016-2017/MM23092016.pdf" TargetMode="External"/><Relationship Id="rId10" Type="http://schemas.openxmlformats.org/officeDocument/2006/relationships/hyperlink" Target="http://caevcoatza.ddns.net/transparencia/9AN/GASTOS-VIATICOS-2016-2017/TZ14032016/" TargetMode="External"/><Relationship Id="rId31" Type="http://schemas.openxmlformats.org/officeDocument/2006/relationships/hyperlink" Target="http://caevcoatza.ddns.net/transparencia/9AN/GASTOS-VIATICOS-2016-2017/CF25052016.pdf" TargetMode="External"/><Relationship Id="rId44" Type="http://schemas.openxmlformats.org/officeDocument/2006/relationships/hyperlink" Target="http://caevcoatza.ddns.net/transparencia/9AN/GASTOS-VIATICOS-2016-2017/OS27072016.pdf" TargetMode="External"/><Relationship Id="rId52" Type="http://schemas.openxmlformats.org/officeDocument/2006/relationships/hyperlink" Target="http://caevcoatza.ddns.net/transparencia/9AN/GASTOS-VIATICOS-2016-2017/TZ30082016.pdf" TargetMode="External"/><Relationship Id="rId60" Type="http://schemas.openxmlformats.org/officeDocument/2006/relationships/hyperlink" Target="http://caevcoatza.ddns.net/transparencia/9AN/GASTOS-VIATICOS-2016-2017/CF11102016.pdf" TargetMode="External"/><Relationship Id="rId65" Type="http://schemas.openxmlformats.org/officeDocument/2006/relationships/hyperlink" Target="http://caevcoatza.ddns.net/transparencia/9AN/GASTOS-VIATICOS-2016-2017/AC24112016.pdf" TargetMode="External"/><Relationship Id="rId73" Type="http://schemas.openxmlformats.org/officeDocument/2006/relationships/hyperlink" Target="http://caevcoatza.ddns.net/transparencia/9AN/GASTOS-VIATICOS-2016-2017/AC12122016.pdf" TargetMode="External"/><Relationship Id="rId78" Type="http://schemas.openxmlformats.org/officeDocument/2006/relationships/hyperlink" Target="http://caevcoatza.ddns.net/transparencia/9AN/GASTOS-VIATICOS-2016-2017/RD22122016.pdf" TargetMode="External"/><Relationship Id="rId81" Type="http://schemas.openxmlformats.org/officeDocument/2006/relationships/hyperlink" Target="http://caevcoatza.ddns.net/transparencia/9AN/GASTOS-VIATICOS-2016-2017/GILBERTO040117.pdf" TargetMode="External"/><Relationship Id="rId86" Type="http://schemas.openxmlformats.org/officeDocument/2006/relationships/hyperlink" Target="http://caevcoatza.ddns.net/transparencia/9AN/GASTOS-VIATICOS-2016-2017/CIRO260117.pdf" TargetMode="External"/><Relationship Id="rId94" Type="http://schemas.openxmlformats.org/officeDocument/2006/relationships/hyperlink" Target="http://caevcoatza.ddns.net/transparencia/9AN/GASTOS-VIATICOS-2016-2017/JORGEE170217.pdf" TargetMode="External"/><Relationship Id="rId99" Type="http://schemas.openxmlformats.org/officeDocument/2006/relationships/hyperlink" Target="http://caevcoatza.ddns.net/transparencia/9AN/GASTOS-VIATICOS-2016-2017/LEYDI030317.pdf" TargetMode="External"/><Relationship Id="rId101" Type="http://schemas.openxmlformats.org/officeDocument/2006/relationships/hyperlink" Target="http://caevcoatza.ddns.net/transparencia/9AN/GASTOS-VIATICOS-2016-2017/RR2212016.pdf" TargetMode="External"/><Relationship Id="rId4" Type="http://schemas.openxmlformats.org/officeDocument/2006/relationships/hyperlink" Target="http://caevcoatza.ddns.net/transparencia/9AN/GASTOS-VIATICOS-2016-2017/LC03022016/" TargetMode="External"/><Relationship Id="rId9" Type="http://schemas.openxmlformats.org/officeDocument/2006/relationships/hyperlink" Target="http://caevcoatza.ddns.net/transparencia/9AN/GASTOS-VIATICOS-2016-2017/CF27012016/" TargetMode="External"/><Relationship Id="rId13" Type="http://schemas.openxmlformats.org/officeDocument/2006/relationships/hyperlink" Target="http://caevcoatza.ddns.net/transparencia/9AN/GASTOS-VIATICOS-2016-2017/RM01032016/" TargetMode="External"/><Relationship Id="rId18" Type="http://schemas.openxmlformats.org/officeDocument/2006/relationships/hyperlink" Target="http://caevcoatza.ddns.net/transparencia/9AN/GASTOS-VIATICOS-2016-2017/MM29022016/" TargetMode="External"/><Relationship Id="rId39" Type="http://schemas.openxmlformats.org/officeDocument/2006/relationships/hyperlink" Target="http://caevcoatza.ddns.net/transparencia/9AN/GASTOS-VIATICOS-2016-2017/CF0407201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abSelected="1" topLeftCell="A2" workbookViewId="0">
      <selection activeCell="AK80" sqref="AK80"/>
    </sheetView>
  </sheetViews>
  <sheetFormatPr baseColWidth="10" defaultColWidth="9.140625" defaultRowHeight="12.75" x14ac:dyDescent="0.2"/>
  <cols>
    <col min="1" max="1" width="8.85546875" style="1" customWidth="1"/>
    <col min="2" max="2" width="19.28515625" style="1" customWidth="1"/>
    <col min="3" max="3" width="29.140625" style="1" customWidth="1"/>
    <col min="4" max="4" width="10.28515625" style="1" customWidth="1"/>
    <col min="5" max="5" width="31.42578125" style="1" customWidth="1"/>
    <col min="6" max="6" width="31.85546875" style="1" customWidth="1"/>
    <col min="7" max="7" width="29.140625" style="1" customWidth="1"/>
    <col min="8" max="8" width="18.85546875" style="1" customWidth="1"/>
    <col min="9" max="9" width="13.42578125" style="1" customWidth="1"/>
    <col min="10" max="10" width="15" style="1" customWidth="1"/>
    <col min="11" max="11" width="56.85546875" style="1" customWidth="1"/>
    <col min="12" max="12" width="11" style="1" customWidth="1"/>
    <col min="13" max="13" width="7.42578125" style="1" customWidth="1"/>
    <col min="14" max="14" width="7.7109375" style="1" customWidth="1"/>
    <col min="15" max="15" width="9.7109375" style="1" customWidth="1"/>
    <col min="16" max="16" width="11.85546875" style="1" customWidth="1"/>
    <col min="17" max="17" width="16.42578125" style="1" customWidth="1"/>
    <col min="18" max="18" width="10.42578125" style="1" customWidth="1"/>
    <col min="19" max="19" width="12.7109375" style="1" customWidth="1"/>
    <col min="20" max="20" width="15" style="1" customWidth="1"/>
    <col min="21" max="21" width="51.7109375" style="1" customWidth="1"/>
    <col min="22" max="22" width="17.85546875" style="1" customWidth="1"/>
    <col min="23" max="23" width="19.42578125" style="1" customWidth="1"/>
    <col min="24" max="24" width="17.85546875" style="1" customWidth="1"/>
    <col min="25" max="25" width="25.42578125" style="1" customWidth="1"/>
    <col min="26" max="26" width="17.42578125" style="1" customWidth="1"/>
    <col min="27" max="27" width="15.140625" style="1" customWidth="1"/>
    <col min="28" max="29" width="39.85546875" style="1" customWidth="1"/>
    <col min="30" max="30" width="26.85546875" style="1" customWidth="1"/>
    <col min="31" max="31" width="16.42578125" style="1" customWidth="1"/>
    <col min="32" max="32" width="15.28515625" style="1" customWidth="1"/>
    <col min="33" max="33" width="7.140625" style="1" customWidth="1"/>
    <col min="34" max="34" width="13.85546875" style="1" customWidth="1"/>
    <col min="35" max="35" width="7.140625" style="1" customWidth="1"/>
    <col min="36" max="16384" width="9.140625" style="1"/>
  </cols>
  <sheetData>
    <row r="1" spans="1:39" hidden="1" x14ac:dyDescent="0.2">
      <c r="A1" s="1" t="s">
        <v>0</v>
      </c>
    </row>
    <row r="2" spans="1:39" ht="15" x14ac:dyDescent="0.25">
      <c r="A2" s="2" t="s">
        <v>1</v>
      </c>
      <c r="B2" s="2" t="s">
        <v>2</v>
      </c>
      <c r="C2" s="2" t="s">
        <v>3</v>
      </c>
    </row>
    <row r="3" spans="1:39" x14ac:dyDescent="0.2">
      <c r="A3" s="3" t="s">
        <v>4</v>
      </c>
      <c r="B3" s="3" t="s">
        <v>5</v>
      </c>
      <c r="C3" s="3" t="s">
        <v>4</v>
      </c>
    </row>
    <row r="4" spans="1:39" hidden="1" x14ac:dyDescent="0.2">
      <c r="A4" s="1" t="s">
        <v>6</v>
      </c>
      <c r="B4" s="1" t="s">
        <v>6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7</v>
      </c>
      <c r="M4" s="1" t="s">
        <v>9</v>
      </c>
      <c r="N4" s="1" t="s">
        <v>10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8</v>
      </c>
      <c r="V4" s="1" t="s">
        <v>11</v>
      </c>
      <c r="W4" s="1" t="s">
        <v>11</v>
      </c>
      <c r="X4" s="1" t="s">
        <v>12</v>
      </c>
      <c r="Y4" s="1" t="s">
        <v>10</v>
      </c>
      <c r="Z4" s="1" t="s">
        <v>10</v>
      </c>
      <c r="AA4" s="1" t="s">
        <v>11</v>
      </c>
      <c r="AB4" s="1" t="s">
        <v>13</v>
      </c>
      <c r="AC4" s="1" t="s">
        <v>12</v>
      </c>
      <c r="AD4" s="1" t="s">
        <v>12</v>
      </c>
      <c r="AE4" s="1" t="s">
        <v>11</v>
      </c>
      <c r="AF4" s="1" t="s">
        <v>6</v>
      </c>
      <c r="AG4" s="1" t="s">
        <v>14</v>
      </c>
      <c r="AH4" s="1" t="s">
        <v>15</v>
      </c>
      <c r="AI4" s="1" t="s">
        <v>16</v>
      </c>
    </row>
    <row r="5" spans="1:39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</row>
    <row r="6" spans="1:39" ht="15" x14ac:dyDescent="0.25">
      <c r="A6" s="34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9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spans="1:39" x14ac:dyDescent="0.2">
      <c r="A8" s="1">
        <v>2016</v>
      </c>
      <c r="B8" s="1" t="s">
        <v>123</v>
      </c>
      <c r="C8" s="4" t="s">
        <v>99</v>
      </c>
      <c r="D8" s="13">
        <v>5</v>
      </c>
      <c r="E8" s="8" t="s">
        <v>259</v>
      </c>
      <c r="F8" s="8" t="s">
        <v>259</v>
      </c>
      <c r="G8" s="8" t="s">
        <v>457</v>
      </c>
      <c r="H8" s="8" t="s">
        <v>124</v>
      </c>
      <c r="I8" s="8" t="s">
        <v>125</v>
      </c>
      <c r="J8" s="8" t="s">
        <v>126</v>
      </c>
      <c r="K8" s="8" t="s">
        <v>128</v>
      </c>
      <c r="L8" s="4" t="s">
        <v>89</v>
      </c>
      <c r="M8" s="1">
        <v>0</v>
      </c>
      <c r="N8" s="1">
        <v>0</v>
      </c>
      <c r="O8" s="1" t="s">
        <v>90</v>
      </c>
      <c r="P8" s="1" t="s">
        <v>91</v>
      </c>
      <c r="Q8" s="1" t="s">
        <v>116</v>
      </c>
      <c r="R8" s="1" t="s">
        <v>90</v>
      </c>
      <c r="S8" s="1" t="s">
        <v>91</v>
      </c>
      <c r="T8" s="8" t="s">
        <v>92</v>
      </c>
      <c r="U8" s="8" t="s">
        <v>128</v>
      </c>
      <c r="V8" s="5">
        <v>42395</v>
      </c>
      <c r="W8" s="5">
        <v>42395</v>
      </c>
      <c r="X8" s="8">
        <v>1</v>
      </c>
      <c r="Y8" s="21">
        <v>7585</v>
      </c>
      <c r="Z8" s="25">
        <v>0</v>
      </c>
      <c r="AA8" s="16"/>
      <c r="AB8" s="12"/>
      <c r="AC8" s="1">
        <v>1</v>
      </c>
      <c r="AD8" s="1">
        <v>1</v>
      </c>
      <c r="AE8" s="5"/>
      <c r="AF8" s="1" t="s">
        <v>117</v>
      </c>
      <c r="AG8" s="1">
        <v>2017</v>
      </c>
      <c r="AH8" s="5">
        <v>42816</v>
      </c>
      <c r="AI8" s="8" t="s">
        <v>127</v>
      </c>
    </row>
    <row r="9" spans="1:39" x14ac:dyDescent="0.2">
      <c r="A9" s="1">
        <v>2016</v>
      </c>
      <c r="B9" s="1" t="s">
        <v>123</v>
      </c>
      <c r="C9" s="4" t="s">
        <v>99</v>
      </c>
      <c r="D9" s="13">
        <v>4</v>
      </c>
      <c r="E9" s="8" t="s">
        <v>129</v>
      </c>
      <c r="F9" s="8" t="s">
        <v>129</v>
      </c>
      <c r="G9" s="8" t="s">
        <v>453</v>
      </c>
      <c r="H9" s="8" t="s">
        <v>130</v>
      </c>
      <c r="I9" s="8" t="s">
        <v>131</v>
      </c>
      <c r="J9" s="8" t="s">
        <v>132</v>
      </c>
      <c r="K9" s="8" t="s">
        <v>128</v>
      </c>
      <c r="L9" s="4" t="s">
        <v>89</v>
      </c>
      <c r="M9" s="1">
        <v>0</v>
      </c>
      <c r="N9" s="1">
        <v>0</v>
      </c>
      <c r="O9" s="1" t="s">
        <v>90</v>
      </c>
      <c r="P9" s="1" t="s">
        <v>91</v>
      </c>
      <c r="Q9" s="1" t="s">
        <v>116</v>
      </c>
      <c r="R9" s="1" t="s">
        <v>90</v>
      </c>
      <c r="S9" s="1" t="s">
        <v>91</v>
      </c>
      <c r="T9" s="8" t="s">
        <v>92</v>
      </c>
      <c r="U9" s="8" t="s">
        <v>128</v>
      </c>
      <c r="V9" s="5">
        <v>42396</v>
      </c>
      <c r="W9" s="5">
        <v>42397</v>
      </c>
      <c r="X9" s="1">
        <v>2</v>
      </c>
      <c r="Y9" s="21">
        <v>1673.25</v>
      </c>
      <c r="Z9" s="25">
        <v>0</v>
      </c>
      <c r="AA9" s="16"/>
      <c r="AC9" s="1">
        <v>2</v>
      </c>
      <c r="AD9" s="1">
        <v>1</v>
      </c>
      <c r="AE9" s="5"/>
      <c r="AF9" s="1" t="s">
        <v>117</v>
      </c>
      <c r="AG9" s="1">
        <v>2017</v>
      </c>
      <c r="AH9" s="5">
        <v>42816</v>
      </c>
      <c r="AI9" s="8" t="s">
        <v>127</v>
      </c>
    </row>
    <row r="10" spans="1:39" x14ac:dyDescent="0.2">
      <c r="A10" s="1">
        <v>2016</v>
      </c>
      <c r="B10" s="1" t="s">
        <v>123</v>
      </c>
      <c r="C10" s="4" t="s">
        <v>99</v>
      </c>
      <c r="D10" s="8">
        <v>4</v>
      </c>
      <c r="E10" s="8" t="s">
        <v>456</v>
      </c>
      <c r="F10" s="8" t="s">
        <v>454</v>
      </c>
      <c r="G10" s="8" t="s">
        <v>455</v>
      </c>
      <c r="H10" s="8" t="s">
        <v>133</v>
      </c>
      <c r="I10" s="8" t="s">
        <v>134</v>
      </c>
      <c r="J10" s="8" t="s">
        <v>135</v>
      </c>
      <c r="K10" s="8" t="s">
        <v>136</v>
      </c>
      <c r="L10" s="4" t="s">
        <v>89</v>
      </c>
      <c r="M10" s="1">
        <v>0</v>
      </c>
      <c r="N10" s="1">
        <v>0</v>
      </c>
      <c r="O10" s="1" t="s">
        <v>90</v>
      </c>
      <c r="P10" s="1" t="s">
        <v>91</v>
      </c>
      <c r="Q10" s="1" t="s">
        <v>116</v>
      </c>
      <c r="R10" s="1" t="s">
        <v>90</v>
      </c>
      <c r="S10" s="1" t="s">
        <v>91</v>
      </c>
      <c r="T10" s="8" t="s">
        <v>92</v>
      </c>
      <c r="U10" s="8" t="s">
        <v>136</v>
      </c>
      <c r="V10" s="5">
        <v>42396</v>
      </c>
      <c r="W10" s="5">
        <v>42398</v>
      </c>
      <c r="X10" s="1">
        <v>3</v>
      </c>
      <c r="Y10" s="21">
        <v>6761</v>
      </c>
      <c r="Z10" s="25">
        <v>0</v>
      </c>
      <c r="AA10" s="16">
        <v>42397</v>
      </c>
      <c r="AB10" s="12" t="s">
        <v>401</v>
      </c>
      <c r="AC10" s="1">
        <v>3</v>
      </c>
      <c r="AD10" s="1">
        <v>1</v>
      </c>
      <c r="AE10" s="5"/>
      <c r="AF10" s="1" t="s">
        <v>117</v>
      </c>
      <c r="AG10" s="1">
        <v>2017</v>
      </c>
      <c r="AH10" s="5">
        <v>42816</v>
      </c>
      <c r="AI10" s="8" t="s">
        <v>118</v>
      </c>
    </row>
    <row r="11" spans="1:39" x14ac:dyDescent="0.2">
      <c r="A11" s="1">
        <v>2016</v>
      </c>
      <c r="B11" s="1" t="s">
        <v>123</v>
      </c>
      <c r="C11" s="4" t="s">
        <v>99</v>
      </c>
      <c r="D11" s="8">
        <v>4</v>
      </c>
      <c r="E11" s="8" t="s">
        <v>456</v>
      </c>
      <c r="F11" s="8" t="s">
        <v>454</v>
      </c>
      <c r="G11" s="8" t="s">
        <v>455</v>
      </c>
      <c r="H11" s="8" t="s">
        <v>133</v>
      </c>
      <c r="I11" s="8" t="s">
        <v>134</v>
      </c>
      <c r="J11" s="8" t="s">
        <v>135</v>
      </c>
      <c r="K11" s="8" t="s">
        <v>137</v>
      </c>
      <c r="L11" s="4" t="s">
        <v>89</v>
      </c>
      <c r="M11" s="1">
        <v>0</v>
      </c>
      <c r="N11" s="1">
        <v>0</v>
      </c>
      <c r="O11" s="1" t="s">
        <v>90</v>
      </c>
      <c r="P11" s="1" t="s">
        <v>91</v>
      </c>
      <c r="Q11" s="1" t="s">
        <v>116</v>
      </c>
      <c r="R11" s="1" t="s">
        <v>90</v>
      </c>
      <c r="S11" s="1" t="s">
        <v>91</v>
      </c>
      <c r="T11" s="8" t="s">
        <v>92</v>
      </c>
      <c r="U11" s="8" t="s">
        <v>137</v>
      </c>
      <c r="V11" s="5">
        <v>42403</v>
      </c>
      <c r="W11" s="5">
        <v>42405</v>
      </c>
      <c r="X11" s="1">
        <v>4</v>
      </c>
      <c r="Y11" s="21">
        <v>6034.13</v>
      </c>
      <c r="Z11" s="24">
        <v>0</v>
      </c>
      <c r="AA11" s="16">
        <v>42408</v>
      </c>
      <c r="AB11" s="12" t="s">
        <v>402</v>
      </c>
      <c r="AC11" s="8">
        <v>4</v>
      </c>
      <c r="AD11" s="1">
        <v>1</v>
      </c>
      <c r="AE11" s="5"/>
      <c r="AF11" s="1" t="s">
        <v>117</v>
      </c>
      <c r="AG11" s="1">
        <v>2017</v>
      </c>
      <c r="AH11" s="5">
        <v>42816</v>
      </c>
      <c r="AI11" s="8" t="s">
        <v>118</v>
      </c>
    </row>
    <row r="12" spans="1:39" x14ac:dyDescent="0.2">
      <c r="A12" s="1">
        <v>2016</v>
      </c>
      <c r="B12" s="1" t="s">
        <v>123</v>
      </c>
      <c r="C12" s="4" t="s">
        <v>99</v>
      </c>
      <c r="D12" s="8">
        <v>4</v>
      </c>
      <c r="E12" s="8" t="s">
        <v>456</v>
      </c>
      <c r="F12" s="8" t="s">
        <v>454</v>
      </c>
      <c r="G12" s="8" t="s">
        <v>455</v>
      </c>
      <c r="H12" s="8" t="s">
        <v>133</v>
      </c>
      <c r="I12" s="8" t="s">
        <v>134</v>
      </c>
      <c r="J12" s="8" t="s">
        <v>135</v>
      </c>
      <c r="K12" s="8" t="s">
        <v>137</v>
      </c>
      <c r="L12" s="4" t="s">
        <v>89</v>
      </c>
      <c r="M12" s="1">
        <v>0</v>
      </c>
      <c r="N12" s="1">
        <v>0</v>
      </c>
      <c r="O12" s="1" t="s">
        <v>90</v>
      </c>
      <c r="P12" s="1" t="s">
        <v>91</v>
      </c>
      <c r="Q12" s="1" t="s">
        <v>116</v>
      </c>
      <c r="R12" s="10" t="s">
        <v>90</v>
      </c>
      <c r="S12" s="10" t="s">
        <v>91</v>
      </c>
      <c r="T12" s="8" t="s">
        <v>92</v>
      </c>
      <c r="U12" s="8" t="s">
        <v>137</v>
      </c>
      <c r="V12" s="5">
        <v>42408</v>
      </c>
      <c r="W12" s="5">
        <v>42412</v>
      </c>
      <c r="X12" s="1">
        <v>5</v>
      </c>
      <c r="Y12" s="21">
        <v>7362.13</v>
      </c>
      <c r="Z12" s="24">
        <v>0</v>
      </c>
      <c r="AA12" s="16">
        <v>42415</v>
      </c>
      <c r="AB12" s="32" t="s">
        <v>403</v>
      </c>
      <c r="AC12" s="8">
        <v>5</v>
      </c>
      <c r="AD12" s="1">
        <v>1</v>
      </c>
      <c r="AE12" s="5"/>
      <c r="AF12" s="1" t="s">
        <v>117</v>
      </c>
      <c r="AG12" s="1">
        <v>2017</v>
      </c>
      <c r="AH12" s="5">
        <v>42816</v>
      </c>
      <c r="AI12" s="8" t="s">
        <v>118</v>
      </c>
      <c r="AK12" s="10"/>
      <c r="AL12" s="10"/>
      <c r="AM12" s="10"/>
    </row>
    <row r="13" spans="1:39" x14ac:dyDescent="0.2">
      <c r="A13" s="1">
        <v>2016</v>
      </c>
      <c r="B13" s="1" t="s">
        <v>123</v>
      </c>
      <c r="C13" s="4" t="s">
        <v>99</v>
      </c>
      <c r="D13" s="8">
        <v>4</v>
      </c>
      <c r="E13" s="8" t="s">
        <v>456</v>
      </c>
      <c r="F13" s="8" t="s">
        <v>454</v>
      </c>
      <c r="G13" s="8" t="s">
        <v>455</v>
      </c>
      <c r="H13" s="8" t="s">
        <v>133</v>
      </c>
      <c r="I13" s="8" t="s">
        <v>134</v>
      </c>
      <c r="J13" s="8" t="s">
        <v>135</v>
      </c>
      <c r="K13" s="8" t="s">
        <v>138</v>
      </c>
      <c r="L13" s="4" t="s">
        <v>89</v>
      </c>
      <c r="M13" s="1">
        <v>0</v>
      </c>
      <c r="N13" s="1">
        <v>0</v>
      </c>
      <c r="O13" s="1" t="s">
        <v>90</v>
      </c>
      <c r="P13" s="1" t="s">
        <v>91</v>
      </c>
      <c r="Q13" s="1" t="s">
        <v>116</v>
      </c>
      <c r="R13" s="10" t="s">
        <v>90</v>
      </c>
      <c r="S13" s="10" t="s">
        <v>91</v>
      </c>
      <c r="T13" s="8" t="s">
        <v>92</v>
      </c>
      <c r="U13" s="8" t="s">
        <v>137</v>
      </c>
      <c r="V13" s="5">
        <v>42415</v>
      </c>
      <c r="W13" s="5">
        <v>42418</v>
      </c>
      <c r="X13" s="1">
        <v>6</v>
      </c>
      <c r="Y13" s="21">
        <v>2944.84</v>
      </c>
      <c r="Z13" s="24">
        <v>0</v>
      </c>
      <c r="AA13" s="16">
        <v>42423</v>
      </c>
      <c r="AB13" s="32" t="s">
        <v>404</v>
      </c>
      <c r="AC13" s="8">
        <v>6</v>
      </c>
      <c r="AD13" s="1">
        <v>1</v>
      </c>
      <c r="AE13" s="5"/>
      <c r="AF13" s="1" t="s">
        <v>117</v>
      </c>
      <c r="AG13" s="1">
        <v>2017</v>
      </c>
      <c r="AH13" s="5">
        <v>42816</v>
      </c>
      <c r="AI13" s="8" t="s">
        <v>118</v>
      </c>
    </row>
    <row r="14" spans="1:39" x14ac:dyDescent="0.2">
      <c r="A14" s="1">
        <v>2016</v>
      </c>
      <c r="B14" s="1" t="s">
        <v>123</v>
      </c>
      <c r="C14" s="4" t="s">
        <v>99</v>
      </c>
      <c r="D14" s="8">
        <v>5</v>
      </c>
      <c r="E14" s="8" t="s">
        <v>259</v>
      </c>
      <c r="F14" s="8" t="s">
        <v>259</v>
      </c>
      <c r="G14" s="8" t="s">
        <v>457</v>
      </c>
      <c r="H14" s="8" t="s">
        <v>139</v>
      </c>
      <c r="I14" s="8" t="s">
        <v>140</v>
      </c>
      <c r="J14" s="8" t="s">
        <v>141</v>
      </c>
      <c r="K14" s="8" t="s">
        <v>142</v>
      </c>
      <c r="L14" s="4" t="s">
        <v>89</v>
      </c>
      <c r="M14" s="1">
        <v>0</v>
      </c>
      <c r="N14" s="1">
        <v>0</v>
      </c>
      <c r="O14" s="1" t="s">
        <v>90</v>
      </c>
      <c r="P14" s="1" t="s">
        <v>91</v>
      </c>
      <c r="Q14" s="1" t="s">
        <v>116</v>
      </c>
      <c r="R14" s="10" t="s">
        <v>90</v>
      </c>
      <c r="S14" s="10" t="s">
        <v>91</v>
      </c>
      <c r="T14" s="8" t="s">
        <v>92</v>
      </c>
      <c r="U14" s="8" t="s">
        <v>142</v>
      </c>
      <c r="V14" s="5">
        <v>42409</v>
      </c>
      <c r="W14" s="5">
        <v>42412</v>
      </c>
      <c r="X14" s="1">
        <v>7</v>
      </c>
      <c r="Y14" s="21">
        <v>3129</v>
      </c>
      <c r="Z14" s="24">
        <v>0</v>
      </c>
      <c r="AA14" s="16"/>
      <c r="AC14" s="8">
        <v>7</v>
      </c>
      <c r="AD14" s="1">
        <v>1</v>
      </c>
      <c r="AE14" s="5"/>
      <c r="AF14" s="1" t="s">
        <v>117</v>
      </c>
      <c r="AG14" s="1">
        <v>2017</v>
      </c>
      <c r="AH14" s="5">
        <v>42816</v>
      </c>
      <c r="AI14" s="8" t="s">
        <v>127</v>
      </c>
    </row>
    <row r="15" spans="1:39" x14ac:dyDescent="0.2">
      <c r="A15" s="1">
        <v>2016</v>
      </c>
      <c r="B15" s="1" t="s">
        <v>123</v>
      </c>
      <c r="C15" s="4" t="s">
        <v>99</v>
      </c>
      <c r="D15" s="8">
        <v>5</v>
      </c>
      <c r="E15" s="8" t="s">
        <v>259</v>
      </c>
      <c r="F15" s="8" t="s">
        <v>259</v>
      </c>
      <c r="G15" s="8" t="s">
        <v>457</v>
      </c>
      <c r="H15" s="8" t="s">
        <v>139</v>
      </c>
      <c r="I15" s="8" t="s">
        <v>140</v>
      </c>
      <c r="J15" s="8" t="s">
        <v>141</v>
      </c>
      <c r="K15" s="8" t="s">
        <v>142</v>
      </c>
      <c r="L15" s="4" t="s">
        <v>89</v>
      </c>
      <c r="M15" s="1">
        <v>0</v>
      </c>
      <c r="N15" s="1">
        <v>0</v>
      </c>
      <c r="O15" s="1" t="s">
        <v>90</v>
      </c>
      <c r="P15" s="1" t="s">
        <v>91</v>
      </c>
      <c r="Q15" s="1" t="s">
        <v>116</v>
      </c>
      <c r="R15" s="10" t="s">
        <v>90</v>
      </c>
      <c r="S15" s="10" t="s">
        <v>91</v>
      </c>
      <c r="T15" s="8" t="s">
        <v>92</v>
      </c>
      <c r="U15" s="8" t="s">
        <v>142</v>
      </c>
      <c r="V15" s="5">
        <v>42415</v>
      </c>
      <c r="W15" s="5">
        <v>42416</v>
      </c>
      <c r="X15" s="1">
        <v>8</v>
      </c>
      <c r="Y15" s="26">
        <v>2622</v>
      </c>
      <c r="Z15" s="24">
        <v>0</v>
      </c>
      <c r="AA15" s="16"/>
      <c r="AC15" s="8">
        <v>8</v>
      </c>
      <c r="AD15" s="1">
        <v>1</v>
      </c>
      <c r="AE15" s="5"/>
      <c r="AF15" s="1" t="s">
        <v>117</v>
      </c>
      <c r="AG15" s="1">
        <v>2017</v>
      </c>
      <c r="AH15" s="5">
        <v>42816</v>
      </c>
      <c r="AI15" s="8" t="s">
        <v>127</v>
      </c>
    </row>
    <row r="16" spans="1:39" x14ac:dyDescent="0.2">
      <c r="A16" s="1">
        <v>2016</v>
      </c>
      <c r="B16" s="1" t="s">
        <v>123</v>
      </c>
      <c r="C16" s="4" t="s">
        <v>99</v>
      </c>
      <c r="D16" s="8">
        <v>4</v>
      </c>
      <c r="E16" s="8" t="s">
        <v>461</v>
      </c>
      <c r="F16" s="8" t="s">
        <v>461</v>
      </c>
      <c r="G16" s="8" t="s">
        <v>457</v>
      </c>
      <c r="H16" s="8" t="s">
        <v>143</v>
      </c>
      <c r="I16" s="8" t="s">
        <v>144</v>
      </c>
      <c r="J16" s="8" t="s">
        <v>145</v>
      </c>
      <c r="K16" s="8" t="s">
        <v>152</v>
      </c>
      <c r="L16" s="4" t="s">
        <v>89</v>
      </c>
      <c r="M16" s="1">
        <v>0</v>
      </c>
      <c r="N16" s="1">
        <v>0</v>
      </c>
      <c r="O16" s="1" t="s">
        <v>90</v>
      </c>
      <c r="P16" s="1" t="s">
        <v>91</v>
      </c>
      <c r="Q16" s="1" t="s">
        <v>116</v>
      </c>
      <c r="R16" s="1" t="s">
        <v>90</v>
      </c>
      <c r="S16" s="1" t="s">
        <v>91</v>
      </c>
      <c r="T16" s="8" t="s">
        <v>92</v>
      </c>
      <c r="U16" s="8" t="s">
        <v>152</v>
      </c>
      <c r="V16" s="5">
        <v>42396</v>
      </c>
      <c r="W16" s="5">
        <v>42398</v>
      </c>
      <c r="X16" s="1">
        <v>9</v>
      </c>
      <c r="Y16" s="26">
        <v>1598.25</v>
      </c>
      <c r="Z16" s="24">
        <v>0</v>
      </c>
      <c r="AA16" s="16"/>
      <c r="AC16" s="8">
        <v>9</v>
      </c>
      <c r="AD16" s="1">
        <v>1</v>
      </c>
      <c r="AE16" s="5"/>
      <c r="AF16" s="1" t="s">
        <v>117</v>
      </c>
      <c r="AG16" s="1">
        <v>2017</v>
      </c>
      <c r="AH16" s="5">
        <v>42816</v>
      </c>
      <c r="AI16" s="8" t="s">
        <v>127</v>
      </c>
      <c r="AK16" s="10"/>
      <c r="AL16" s="10"/>
      <c r="AM16" s="10"/>
    </row>
    <row r="17" spans="1:35" x14ac:dyDescent="0.2">
      <c r="A17" s="1">
        <v>2016</v>
      </c>
      <c r="B17" s="1" t="s">
        <v>123</v>
      </c>
      <c r="C17" s="4" t="s">
        <v>99</v>
      </c>
      <c r="D17" s="8">
        <v>5</v>
      </c>
      <c r="E17" s="8" t="s">
        <v>259</v>
      </c>
      <c r="F17" s="8" t="s">
        <v>259</v>
      </c>
      <c r="G17" s="8" t="s">
        <v>457</v>
      </c>
      <c r="H17" s="8" t="s">
        <v>124</v>
      </c>
      <c r="I17" s="8" t="s">
        <v>125</v>
      </c>
      <c r="J17" s="8" t="s">
        <v>126</v>
      </c>
      <c r="K17" s="8" t="s">
        <v>136</v>
      </c>
      <c r="L17" s="4" t="s">
        <v>89</v>
      </c>
      <c r="M17" s="1">
        <v>0</v>
      </c>
      <c r="N17" s="1">
        <v>0</v>
      </c>
      <c r="O17" s="1" t="s">
        <v>90</v>
      </c>
      <c r="P17" s="1" t="s">
        <v>91</v>
      </c>
      <c r="Q17" s="1" t="s">
        <v>116</v>
      </c>
      <c r="R17" s="1" t="s">
        <v>90</v>
      </c>
      <c r="S17" s="1" t="s">
        <v>91</v>
      </c>
      <c r="T17" s="8" t="s">
        <v>92</v>
      </c>
      <c r="U17" s="8" t="s">
        <v>136</v>
      </c>
      <c r="V17" s="5">
        <v>42443</v>
      </c>
      <c r="W17" s="5">
        <v>41347</v>
      </c>
      <c r="X17" s="8">
        <v>10</v>
      </c>
      <c r="Y17" s="26">
        <v>5653.6</v>
      </c>
      <c r="Z17" s="24">
        <v>0</v>
      </c>
      <c r="AA17" s="16"/>
      <c r="AC17" s="8">
        <v>10</v>
      </c>
      <c r="AD17" s="1">
        <v>1</v>
      </c>
      <c r="AE17" s="5"/>
      <c r="AF17" s="1" t="s">
        <v>117</v>
      </c>
      <c r="AG17" s="1">
        <v>2017</v>
      </c>
      <c r="AH17" s="5">
        <v>42816</v>
      </c>
      <c r="AI17" s="8" t="s">
        <v>127</v>
      </c>
    </row>
    <row r="18" spans="1:35" x14ac:dyDescent="0.2">
      <c r="A18" s="1">
        <v>2016</v>
      </c>
      <c r="B18" s="1" t="s">
        <v>123</v>
      </c>
      <c r="C18" s="4" t="s">
        <v>99</v>
      </c>
      <c r="D18" s="8">
        <v>5</v>
      </c>
      <c r="E18" s="8" t="s">
        <v>259</v>
      </c>
      <c r="F18" s="8" t="s">
        <v>259</v>
      </c>
      <c r="G18" s="8" t="s">
        <v>457</v>
      </c>
      <c r="H18" s="8" t="s">
        <v>139</v>
      </c>
      <c r="I18" s="8" t="s">
        <v>140</v>
      </c>
      <c r="J18" s="8" t="s">
        <v>141</v>
      </c>
      <c r="K18" s="8" t="s">
        <v>146</v>
      </c>
      <c r="L18" s="4" t="s">
        <v>89</v>
      </c>
      <c r="M18" s="1">
        <v>0</v>
      </c>
      <c r="N18" s="1">
        <v>0</v>
      </c>
      <c r="O18" s="1" t="s">
        <v>90</v>
      </c>
      <c r="P18" s="1" t="s">
        <v>91</v>
      </c>
      <c r="Q18" s="1" t="s">
        <v>116</v>
      </c>
      <c r="R18" s="1" t="s">
        <v>90</v>
      </c>
      <c r="S18" s="1" t="s">
        <v>91</v>
      </c>
      <c r="T18" s="8" t="s">
        <v>92</v>
      </c>
      <c r="U18" s="8" t="s">
        <v>146</v>
      </c>
      <c r="V18" s="5">
        <v>42444</v>
      </c>
      <c r="W18" s="9">
        <v>42446</v>
      </c>
      <c r="X18" s="1">
        <v>11</v>
      </c>
      <c r="Y18" s="26">
        <v>2930</v>
      </c>
      <c r="Z18" s="24">
        <v>0</v>
      </c>
      <c r="AA18" s="16"/>
      <c r="AC18" s="8">
        <v>11</v>
      </c>
      <c r="AD18" s="1">
        <v>1</v>
      </c>
      <c r="AE18" s="5"/>
      <c r="AF18" s="1" t="s">
        <v>117</v>
      </c>
      <c r="AG18" s="1">
        <v>2017</v>
      </c>
      <c r="AH18" s="5">
        <v>42816</v>
      </c>
      <c r="AI18" s="8" t="s">
        <v>127</v>
      </c>
    </row>
    <row r="19" spans="1:35" x14ac:dyDescent="0.2">
      <c r="A19" s="1">
        <v>2016</v>
      </c>
      <c r="B19" s="1" t="s">
        <v>123</v>
      </c>
      <c r="C19" s="4" t="s">
        <v>99</v>
      </c>
      <c r="D19" s="8">
        <v>4</v>
      </c>
      <c r="E19" s="8" t="s">
        <v>458</v>
      </c>
      <c r="F19" s="8" t="s">
        <v>168</v>
      </c>
      <c r="G19" s="8" t="s">
        <v>457</v>
      </c>
      <c r="H19" s="8" t="s">
        <v>143</v>
      </c>
      <c r="I19" s="8" t="s">
        <v>144</v>
      </c>
      <c r="J19" s="8" t="s">
        <v>145</v>
      </c>
      <c r="K19" s="8" t="s">
        <v>293</v>
      </c>
      <c r="L19" s="4" t="s">
        <v>89</v>
      </c>
      <c r="M19" s="1">
        <v>0</v>
      </c>
      <c r="N19" s="1">
        <v>0</v>
      </c>
      <c r="O19" s="1" t="s">
        <v>90</v>
      </c>
      <c r="P19" s="1" t="s">
        <v>91</v>
      </c>
      <c r="Q19" s="1" t="s">
        <v>116</v>
      </c>
      <c r="R19" s="1" t="s">
        <v>90</v>
      </c>
      <c r="S19" s="1" t="s">
        <v>91</v>
      </c>
      <c r="T19" s="8" t="s">
        <v>92</v>
      </c>
      <c r="U19" s="8" t="s">
        <v>293</v>
      </c>
      <c r="V19" s="5">
        <v>42451</v>
      </c>
      <c r="W19" s="5">
        <v>42452</v>
      </c>
      <c r="X19" s="1">
        <v>12</v>
      </c>
      <c r="Y19" s="26">
        <v>3836.7</v>
      </c>
      <c r="Z19" s="24">
        <v>0</v>
      </c>
      <c r="AA19" s="16"/>
      <c r="AC19" s="8">
        <v>12</v>
      </c>
      <c r="AD19" s="1">
        <v>1</v>
      </c>
      <c r="AE19" s="5"/>
      <c r="AF19" s="1" t="s">
        <v>117</v>
      </c>
      <c r="AG19" s="1">
        <v>2017</v>
      </c>
      <c r="AH19" s="5">
        <v>42816</v>
      </c>
      <c r="AI19" s="8" t="s">
        <v>127</v>
      </c>
    </row>
    <row r="20" spans="1:35" x14ac:dyDescent="0.2">
      <c r="A20" s="1">
        <v>2016</v>
      </c>
      <c r="B20" s="1" t="s">
        <v>123</v>
      </c>
      <c r="C20" s="4" t="s">
        <v>99</v>
      </c>
      <c r="D20" s="8">
        <v>4</v>
      </c>
      <c r="E20" s="8" t="s">
        <v>459</v>
      </c>
      <c r="F20" s="8" t="s">
        <v>147</v>
      </c>
      <c r="G20" s="8" t="s">
        <v>455</v>
      </c>
      <c r="H20" s="8" t="s">
        <v>149</v>
      </c>
      <c r="I20" s="8" t="s">
        <v>150</v>
      </c>
      <c r="J20" s="8" t="s">
        <v>151</v>
      </c>
      <c r="K20" s="8" t="s">
        <v>148</v>
      </c>
      <c r="L20" s="4" t="s">
        <v>89</v>
      </c>
      <c r="M20" s="1">
        <v>0</v>
      </c>
      <c r="N20" s="1">
        <v>0</v>
      </c>
      <c r="O20" s="1" t="s">
        <v>90</v>
      </c>
      <c r="P20" s="1" t="s">
        <v>91</v>
      </c>
      <c r="Q20" s="1" t="s">
        <v>116</v>
      </c>
      <c r="R20" s="1" t="s">
        <v>90</v>
      </c>
      <c r="S20" s="1" t="s">
        <v>91</v>
      </c>
      <c r="T20" s="8" t="s">
        <v>92</v>
      </c>
      <c r="U20" s="8" t="s">
        <v>148</v>
      </c>
      <c r="V20" s="5">
        <v>42430</v>
      </c>
      <c r="W20" s="9">
        <v>42431</v>
      </c>
      <c r="X20" s="1">
        <v>13</v>
      </c>
      <c r="Y20" s="26">
        <v>751.5</v>
      </c>
      <c r="Z20" s="21">
        <v>458.5</v>
      </c>
      <c r="AA20" s="16"/>
      <c r="AC20" s="8">
        <v>13</v>
      </c>
      <c r="AD20" s="1">
        <v>1</v>
      </c>
      <c r="AE20" s="5"/>
      <c r="AF20" s="1" t="s">
        <v>117</v>
      </c>
      <c r="AG20" s="1">
        <v>2017</v>
      </c>
      <c r="AH20" s="5">
        <v>42816</v>
      </c>
      <c r="AI20" s="8" t="s">
        <v>127</v>
      </c>
    </row>
    <row r="21" spans="1:35" x14ac:dyDescent="0.2">
      <c r="A21" s="1">
        <v>2016</v>
      </c>
      <c r="B21" s="1" t="s">
        <v>123</v>
      </c>
      <c r="C21" s="4" t="s">
        <v>99</v>
      </c>
      <c r="D21" s="8">
        <v>5</v>
      </c>
      <c r="E21" s="8" t="s">
        <v>460</v>
      </c>
      <c r="F21" s="8" t="s">
        <v>460</v>
      </c>
      <c r="G21" s="8" t="s">
        <v>455</v>
      </c>
      <c r="H21" s="8" t="s">
        <v>153</v>
      </c>
      <c r="I21" s="8" t="s">
        <v>154</v>
      </c>
      <c r="J21" s="8" t="s">
        <v>155</v>
      </c>
      <c r="K21" s="8" t="s">
        <v>152</v>
      </c>
      <c r="L21" s="4" t="s">
        <v>89</v>
      </c>
      <c r="M21" s="1">
        <v>0</v>
      </c>
      <c r="N21" s="1">
        <v>0</v>
      </c>
      <c r="O21" s="1" t="s">
        <v>90</v>
      </c>
      <c r="P21" s="1" t="s">
        <v>91</v>
      </c>
      <c r="Q21" s="1" t="s">
        <v>116</v>
      </c>
      <c r="R21" s="1" t="s">
        <v>90</v>
      </c>
      <c r="S21" s="1" t="s">
        <v>91</v>
      </c>
      <c r="T21" s="8" t="s">
        <v>92</v>
      </c>
      <c r="U21" s="8" t="s">
        <v>152</v>
      </c>
      <c r="V21" s="5">
        <v>42396</v>
      </c>
      <c r="W21" s="9">
        <v>42398</v>
      </c>
      <c r="X21" s="1">
        <v>14</v>
      </c>
      <c r="Y21" s="26">
        <v>2636</v>
      </c>
      <c r="Z21" s="21">
        <v>0</v>
      </c>
      <c r="AA21" s="16"/>
      <c r="AC21" s="8">
        <v>14</v>
      </c>
      <c r="AD21" s="1">
        <v>1</v>
      </c>
      <c r="AE21" s="5"/>
      <c r="AF21" s="1" t="s">
        <v>117</v>
      </c>
      <c r="AG21" s="1">
        <v>2017</v>
      </c>
      <c r="AH21" s="5">
        <v>42816</v>
      </c>
      <c r="AI21" s="8" t="s">
        <v>127</v>
      </c>
    </row>
    <row r="22" spans="1:35" x14ac:dyDescent="0.2">
      <c r="A22" s="1">
        <v>2016</v>
      </c>
      <c r="B22" s="1" t="s">
        <v>123</v>
      </c>
      <c r="C22" s="4" t="s">
        <v>99</v>
      </c>
      <c r="D22" s="8">
        <v>5</v>
      </c>
      <c r="E22" s="8" t="s">
        <v>460</v>
      </c>
      <c r="F22" s="8" t="s">
        <v>460</v>
      </c>
      <c r="G22" s="8" t="s">
        <v>455</v>
      </c>
      <c r="H22" s="8" t="s">
        <v>153</v>
      </c>
      <c r="I22" s="8" t="s">
        <v>154</v>
      </c>
      <c r="J22" s="8" t="s">
        <v>155</v>
      </c>
      <c r="K22" s="8" t="s">
        <v>156</v>
      </c>
      <c r="L22" s="4" t="s">
        <v>89</v>
      </c>
      <c r="M22" s="1">
        <v>0</v>
      </c>
      <c r="N22" s="1">
        <v>0</v>
      </c>
      <c r="O22" s="1" t="s">
        <v>90</v>
      </c>
      <c r="P22" s="1" t="s">
        <v>91</v>
      </c>
      <c r="Q22" s="1" t="s">
        <v>116</v>
      </c>
      <c r="R22" s="1" t="s">
        <v>90</v>
      </c>
      <c r="S22" s="1" t="s">
        <v>91</v>
      </c>
      <c r="T22" s="8" t="s">
        <v>92</v>
      </c>
      <c r="U22" s="8" t="s">
        <v>156</v>
      </c>
      <c r="V22" s="5">
        <v>42403</v>
      </c>
      <c r="W22" s="9">
        <v>42405</v>
      </c>
      <c r="X22" s="1">
        <v>15</v>
      </c>
      <c r="Y22" s="26">
        <v>2005</v>
      </c>
      <c r="Z22" s="21">
        <v>125</v>
      </c>
      <c r="AA22" s="16"/>
      <c r="AC22" s="8">
        <v>15</v>
      </c>
      <c r="AD22" s="1">
        <v>1</v>
      </c>
      <c r="AE22" s="5"/>
      <c r="AF22" s="1" t="s">
        <v>117</v>
      </c>
      <c r="AG22" s="1">
        <v>2017</v>
      </c>
      <c r="AH22" s="5">
        <v>42816</v>
      </c>
      <c r="AI22" s="8" t="s">
        <v>127</v>
      </c>
    </row>
    <row r="23" spans="1:35" x14ac:dyDescent="0.2">
      <c r="A23" s="1">
        <v>2016</v>
      </c>
      <c r="B23" s="1" t="s">
        <v>123</v>
      </c>
      <c r="C23" s="4" t="s">
        <v>99</v>
      </c>
      <c r="D23" s="8">
        <v>5</v>
      </c>
      <c r="E23" s="8" t="s">
        <v>460</v>
      </c>
      <c r="F23" s="8" t="s">
        <v>460</v>
      </c>
      <c r="G23" s="8" t="s">
        <v>455</v>
      </c>
      <c r="H23" s="8" t="s">
        <v>153</v>
      </c>
      <c r="I23" s="8" t="s">
        <v>154</v>
      </c>
      <c r="J23" s="8" t="s">
        <v>155</v>
      </c>
      <c r="K23" s="8" t="s">
        <v>142</v>
      </c>
      <c r="L23" s="4" t="s">
        <v>89</v>
      </c>
      <c r="M23" s="1">
        <v>0</v>
      </c>
      <c r="N23" s="1">
        <v>0</v>
      </c>
      <c r="O23" s="1" t="s">
        <v>90</v>
      </c>
      <c r="P23" s="1" t="s">
        <v>91</v>
      </c>
      <c r="Q23" s="1" t="s">
        <v>116</v>
      </c>
      <c r="R23" s="1" t="s">
        <v>90</v>
      </c>
      <c r="S23" s="1" t="s">
        <v>91</v>
      </c>
      <c r="T23" s="8" t="s">
        <v>92</v>
      </c>
      <c r="U23" s="8" t="s">
        <v>142</v>
      </c>
      <c r="V23" s="5">
        <v>42409</v>
      </c>
      <c r="W23" s="9">
        <v>42412</v>
      </c>
      <c r="X23" s="1">
        <v>16</v>
      </c>
      <c r="Y23" s="26">
        <v>5526.12</v>
      </c>
      <c r="Z23" s="21">
        <v>2402</v>
      </c>
      <c r="AA23" s="16"/>
      <c r="AC23" s="8">
        <v>16</v>
      </c>
      <c r="AD23" s="1">
        <v>1</v>
      </c>
      <c r="AE23" s="5"/>
      <c r="AF23" s="1" t="s">
        <v>117</v>
      </c>
      <c r="AG23" s="1">
        <v>2017</v>
      </c>
      <c r="AH23" s="5">
        <v>42816</v>
      </c>
      <c r="AI23" s="8" t="s">
        <v>127</v>
      </c>
    </row>
    <row r="24" spans="1:35" x14ac:dyDescent="0.2">
      <c r="A24" s="1">
        <v>2016</v>
      </c>
      <c r="B24" s="1" t="s">
        <v>123</v>
      </c>
      <c r="C24" s="4" t="s">
        <v>99</v>
      </c>
      <c r="D24" s="8">
        <v>5</v>
      </c>
      <c r="E24" s="8" t="s">
        <v>460</v>
      </c>
      <c r="F24" s="8" t="s">
        <v>460</v>
      </c>
      <c r="G24" s="8" t="s">
        <v>455</v>
      </c>
      <c r="H24" s="8" t="s">
        <v>153</v>
      </c>
      <c r="I24" s="8" t="s">
        <v>154</v>
      </c>
      <c r="J24" s="8" t="s">
        <v>155</v>
      </c>
      <c r="K24" s="8" t="s">
        <v>142</v>
      </c>
      <c r="L24" s="4" t="s">
        <v>89</v>
      </c>
      <c r="M24" s="1">
        <v>0</v>
      </c>
      <c r="N24" s="1">
        <v>0</v>
      </c>
      <c r="O24" s="1" t="s">
        <v>90</v>
      </c>
      <c r="P24" s="1" t="s">
        <v>91</v>
      </c>
      <c r="Q24" s="1" t="s">
        <v>116</v>
      </c>
      <c r="R24" s="1" t="s">
        <v>90</v>
      </c>
      <c r="S24" s="1" t="s">
        <v>91</v>
      </c>
      <c r="T24" s="8" t="s">
        <v>92</v>
      </c>
      <c r="U24" s="8" t="s">
        <v>142</v>
      </c>
      <c r="V24" s="5">
        <v>42415</v>
      </c>
      <c r="W24" s="5">
        <v>42418</v>
      </c>
      <c r="X24" s="1">
        <v>17</v>
      </c>
      <c r="Y24" s="26">
        <v>648</v>
      </c>
      <c r="Z24" s="21">
        <v>0</v>
      </c>
      <c r="AA24" s="16"/>
      <c r="AC24" s="8">
        <v>17</v>
      </c>
      <c r="AD24" s="1">
        <v>1</v>
      </c>
      <c r="AE24" s="5"/>
      <c r="AF24" s="1" t="s">
        <v>117</v>
      </c>
      <c r="AG24" s="1">
        <v>2017</v>
      </c>
      <c r="AH24" s="5">
        <v>42816</v>
      </c>
      <c r="AI24" s="8" t="s">
        <v>127</v>
      </c>
    </row>
    <row r="25" spans="1:35" x14ac:dyDescent="0.2">
      <c r="A25" s="1">
        <v>2016</v>
      </c>
      <c r="B25" s="1" t="s">
        <v>123</v>
      </c>
      <c r="C25" s="4" t="s">
        <v>99</v>
      </c>
      <c r="D25" s="8">
        <v>5</v>
      </c>
      <c r="E25" s="8" t="s">
        <v>460</v>
      </c>
      <c r="F25" s="8" t="s">
        <v>460</v>
      </c>
      <c r="G25" s="8" t="s">
        <v>455</v>
      </c>
      <c r="H25" s="8" t="s">
        <v>153</v>
      </c>
      <c r="I25" s="8" t="s">
        <v>154</v>
      </c>
      <c r="J25" s="8" t="s">
        <v>155</v>
      </c>
      <c r="K25" s="8" t="s">
        <v>157</v>
      </c>
      <c r="L25" s="4" t="s">
        <v>89</v>
      </c>
      <c r="M25" s="1">
        <v>0</v>
      </c>
      <c r="N25" s="1">
        <v>0</v>
      </c>
      <c r="O25" s="1" t="s">
        <v>90</v>
      </c>
      <c r="P25" s="1" t="s">
        <v>91</v>
      </c>
      <c r="Q25" s="1" t="s">
        <v>116</v>
      </c>
      <c r="R25" s="1" t="s">
        <v>90</v>
      </c>
      <c r="S25" s="1" t="s">
        <v>91</v>
      </c>
      <c r="T25" s="8" t="s">
        <v>92</v>
      </c>
      <c r="U25" s="8" t="s">
        <v>157</v>
      </c>
      <c r="V25" s="5">
        <v>42429</v>
      </c>
      <c r="W25" s="5">
        <v>42432</v>
      </c>
      <c r="X25" s="1">
        <v>18</v>
      </c>
      <c r="Y25" s="26">
        <v>6406.22</v>
      </c>
      <c r="Z25" s="21">
        <v>0</v>
      </c>
      <c r="AA25" s="16"/>
      <c r="AC25" s="8">
        <v>18</v>
      </c>
      <c r="AD25" s="1">
        <v>1</v>
      </c>
      <c r="AE25" s="5"/>
      <c r="AF25" s="1" t="s">
        <v>117</v>
      </c>
      <c r="AG25" s="1">
        <v>2017</v>
      </c>
      <c r="AH25" s="5">
        <v>42816</v>
      </c>
      <c r="AI25" s="8" t="s">
        <v>127</v>
      </c>
    </row>
    <row r="26" spans="1:35" x14ac:dyDescent="0.2">
      <c r="A26" s="1">
        <v>2016</v>
      </c>
      <c r="B26" s="1" t="s">
        <v>123</v>
      </c>
      <c r="C26" s="4" t="s">
        <v>99</v>
      </c>
      <c r="D26" s="8">
        <v>4</v>
      </c>
      <c r="E26" s="8" t="s">
        <v>461</v>
      </c>
      <c r="F26" s="8" t="s">
        <v>461</v>
      </c>
      <c r="G26" s="8" t="s">
        <v>457</v>
      </c>
      <c r="H26" s="8" t="s">
        <v>143</v>
      </c>
      <c r="I26" s="8" t="s">
        <v>144</v>
      </c>
      <c r="J26" s="8" t="s">
        <v>145</v>
      </c>
      <c r="K26" s="8" t="s">
        <v>294</v>
      </c>
      <c r="L26" s="4" t="s">
        <v>89</v>
      </c>
      <c r="M26" s="1">
        <v>0</v>
      </c>
      <c r="N26" s="1">
        <v>0</v>
      </c>
      <c r="O26" s="1" t="s">
        <v>90</v>
      </c>
      <c r="P26" s="1" t="s">
        <v>91</v>
      </c>
      <c r="Q26" s="1" t="s">
        <v>116</v>
      </c>
      <c r="R26" s="1" t="s">
        <v>90</v>
      </c>
      <c r="S26" s="1" t="s">
        <v>91</v>
      </c>
      <c r="T26" s="8" t="s">
        <v>92</v>
      </c>
      <c r="U26" s="8" t="s">
        <v>294</v>
      </c>
      <c r="V26" s="5">
        <v>42435</v>
      </c>
      <c r="W26" s="5">
        <v>42436</v>
      </c>
      <c r="X26" s="1">
        <v>19</v>
      </c>
      <c r="Y26" s="26">
        <v>4350.51</v>
      </c>
      <c r="Z26" s="21">
        <v>236.34</v>
      </c>
      <c r="AA26" s="16"/>
      <c r="AC26" s="8">
        <v>19</v>
      </c>
      <c r="AD26" s="1">
        <v>1</v>
      </c>
      <c r="AE26" s="5"/>
      <c r="AF26" s="1" t="s">
        <v>117</v>
      </c>
      <c r="AG26" s="1">
        <v>2017</v>
      </c>
      <c r="AH26" s="5">
        <v>42816</v>
      </c>
      <c r="AI26" s="8" t="s">
        <v>127</v>
      </c>
    </row>
    <row r="27" spans="1:35" x14ac:dyDescent="0.2">
      <c r="A27" s="1">
        <v>2016</v>
      </c>
      <c r="B27" s="1" t="s">
        <v>123</v>
      </c>
      <c r="C27" s="4" t="s">
        <v>99</v>
      </c>
      <c r="D27" s="8">
        <v>4</v>
      </c>
      <c r="E27" s="8" t="s">
        <v>461</v>
      </c>
      <c r="F27" s="8" t="s">
        <v>461</v>
      </c>
      <c r="G27" s="8" t="s">
        <v>457</v>
      </c>
      <c r="H27" s="8" t="s">
        <v>143</v>
      </c>
      <c r="I27" s="8" t="s">
        <v>144</v>
      </c>
      <c r="J27" s="8" t="s">
        <v>145</v>
      </c>
      <c r="K27" s="8" t="s">
        <v>294</v>
      </c>
      <c r="L27" s="4" t="s">
        <v>89</v>
      </c>
      <c r="M27" s="1">
        <v>0</v>
      </c>
      <c r="N27" s="1">
        <v>0</v>
      </c>
      <c r="O27" s="1" t="s">
        <v>90</v>
      </c>
      <c r="P27" s="1" t="s">
        <v>91</v>
      </c>
      <c r="Q27" s="1" t="s">
        <v>116</v>
      </c>
      <c r="R27" s="1" t="s">
        <v>90</v>
      </c>
      <c r="S27" s="1" t="s">
        <v>91</v>
      </c>
      <c r="T27" s="8" t="s">
        <v>92</v>
      </c>
      <c r="U27" s="8" t="s">
        <v>294</v>
      </c>
      <c r="V27" s="5">
        <v>42439</v>
      </c>
      <c r="W27" s="5">
        <v>42440</v>
      </c>
      <c r="X27" s="1">
        <v>20</v>
      </c>
      <c r="Y27" s="26">
        <v>3381.66</v>
      </c>
      <c r="Z27" s="21">
        <v>226.34</v>
      </c>
      <c r="AA27" s="16"/>
      <c r="AC27" s="8">
        <v>20</v>
      </c>
      <c r="AD27" s="1">
        <v>1</v>
      </c>
      <c r="AE27" s="5"/>
      <c r="AF27" s="1" t="s">
        <v>117</v>
      </c>
      <c r="AG27" s="1">
        <v>2017</v>
      </c>
      <c r="AH27" s="5">
        <v>42816</v>
      </c>
      <c r="AI27" s="8" t="s">
        <v>127</v>
      </c>
    </row>
    <row r="28" spans="1:35" x14ac:dyDescent="0.2">
      <c r="A28" s="1">
        <v>2016</v>
      </c>
      <c r="B28" s="1" t="s">
        <v>123</v>
      </c>
      <c r="C28" s="4" t="s">
        <v>99</v>
      </c>
      <c r="D28" s="8">
        <v>5</v>
      </c>
      <c r="E28" s="8" t="s">
        <v>460</v>
      </c>
      <c r="F28" s="8" t="s">
        <v>460</v>
      </c>
      <c r="G28" s="8" t="s">
        <v>455</v>
      </c>
      <c r="H28" s="8" t="s">
        <v>153</v>
      </c>
      <c r="I28" s="8" t="s">
        <v>154</v>
      </c>
      <c r="J28" s="8" t="s">
        <v>155</v>
      </c>
      <c r="K28" s="8" t="s">
        <v>156</v>
      </c>
      <c r="L28" s="4" t="s">
        <v>89</v>
      </c>
      <c r="M28" s="1">
        <v>0</v>
      </c>
      <c r="N28" s="1">
        <v>0</v>
      </c>
      <c r="O28" s="1" t="s">
        <v>90</v>
      </c>
      <c r="P28" s="1" t="s">
        <v>91</v>
      </c>
      <c r="Q28" s="1" t="s">
        <v>116</v>
      </c>
      <c r="R28" s="1" t="s">
        <v>90</v>
      </c>
      <c r="S28" s="1" t="s">
        <v>91</v>
      </c>
      <c r="T28" s="8" t="s">
        <v>92</v>
      </c>
      <c r="U28" s="8" t="s">
        <v>156</v>
      </c>
      <c r="V28" s="5">
        <v>42444</v>
      </c>
      <c r="W28" s="5">
        <v>42448</v>
      </c>
      <c r="X28" s="1">
        <v>21</v>
      </c>
      <c r="Y28" s="26">
        <v>13322.77</v>
      </c>
      <c r="Z28" s="24">
        <v>0</v>
      </c>
      <c r="AA28" s="16"/>
      <c r="AC28" s="8">
        <v>21</v>
      </c>
      <c r="AD28" s="1">
        <v>1</v>
      </c>
      <c r="AE28" s="5"/>
      <c r="AF28" s="1" t="s">
        <v>117</v>
      </c>
      <c r="AG28" s="1">
        <v>2017</v>
      </c>
      <c r="AH28" s="5">
        <v>42816</v>
      </c>
      <c r="AI28" s="8" t="s">
        <v>127</v>
      </c>
    </row>
    <row r="29" spans="1:35" x14ac:dyDescent="0.2">
      <c r="A29" s="1">
        <v>2016</v>
      </c>
      <c r="B29" s="1" t="s">
        <v>158</v>
      </c>
      <c r="C29" s="4" t="s">
        <v>99</v>
      </c>
      <c r="D29" s="8">
        <v>5</v>
      </c>
      <c r="E29" s="8" t="s">
        <v>460</v>
      </c>
      <c r="F29" s="8" t="s">
        <v>460</v>
      </c>
      <c r="G29" s="8" t="s">
        <v>455</v>
      </c>
      <c r="H29" s="8" t="s">
        <v>153</v>
      </c>
      <c r="I29" s="8" t="s">
        <v>154</v>
      </c>
      <c r="J29" s="8" t="s">
        <v>155</v>
      </c>
      <c r="K29" s="8" t="s">
        <v>159</v>
      </c>
      <c r="L29" s="4" t="s">
        <v>89</v>
      </c>
      <c r="M29" s="1">
        <v>0</v>
      </c>
      <c r="N29" s="1">
        <v>0</v>
      </c>
      <c r="O29" s="1" t="s">
        <v>90</v>
      </c>
      <c r="P29" s="1" t="s">
        <v>91</v>
      </c>
      <c r="Q29" s="1" t="s">
        <v>116</v>
      </c>
      <c r="R29" s="1" t="s">
        <v>90</v>
      </c>
      <c r="S29" s="1" t="s">
        <v>91</v>
      </c>
      <c r="T29" s="8" t="s">
        <v>92</v>
      </c>
      <c r="U29" s="8" t="s">
        <v>159</v>
      </c>
      <c r="V29" s="5">
        <v>42467</v>
      </c>
      <c r="W29" s="5">
        <v>42469</v>
      </c>
      <c r="X29" s="1">
        <v>22</v>
      </c>
      <c r="Y29" s="26">
        <v>4266.08</v>
      </c>
      <c r="Z29" s="24">
        <v>271.92</v>
      </c>
      <c r="AA29" s="16"/>
      <c r="AC29" s="8">
        <v>22</v>
      </c>
      <c r="AD29" s="1">
        <v>1</v>
      </c>
      <c r="AE29" s="5"/>
      <c r="AF29" s="1" t="s">
        <v>117</v>
      </c>
      <c r="AG29" s="1">
        <v>2017</v>
      </c>
      <c r="AH29" s="5">
        <v>42816</v>
      </c>
      <c r="AI29" s="8" t="s">
        <v>127</v>
      </c>
    </row>
    <row r="30" spans="1:35" x14ac:dyDescent="0.2">
      <c r="A30" s="1">
        <v>2016</v>
      </c>
      <c r="B30" s="1" t="s">
        <v>158</v>
      </c>
      <c r="C30" s="4" t="s">
        <v>99</v>
      </c>
      <c r="D30" s="8">
        <v>5</v>
      </c>
      <c r="E30" s="8" t="s">
        <v>259</v>
      </c>
      <c r="F30" s="8" t="s">
        <v>259</v>
      </c>
      <c r="G30" s="8" t="s">
        <v>457</v>
      </c>
      <c r="H30" s="8" t="s">
        <v>139</v>
      </c>
      <c r="I30" s="8" t="s">
        <v>140</v>
      </c>
      <c r="J30" s="8" t="s">
        <v>141</v>
      </c>
      <c r="K30" s="14" t="s">
        <v>148</v>
      </c>
      <c r="L30" s="4" t="s">
        <v>89</v>
      </c>
      <c r="M30" s="1">
        <v>0</v>
      </c>
      <c r="N30" s="1">
        <v>0</v>
      </c>
      <c r="O30" s="1" t="s">
        <v>90</v>
      </c>
      <c r="P30" s="1" t="s">
        <v>91</v>
      </c>
      <c r="Q30" s="1" t="s">
        <v>116</v>
      </c>
      <c r="R30" s="1" t="s">
        <v>90</v>
      </c>
      <c r="S30" s="1" t="s">
        <v>91</v>
      </c>
      <c r="T30" s="8" t="s">
        <v>92</v>
      </c>
      <c r="U30" s="14" t="s">
        <v>148</v>
      </c>
      <c r="V30" s="5">
        <v>42464</v>
      </c>
      <c r="W30" s="5">
        <v>42466</v>
      </c>
      <c r="X30" s="1">
        <v>23</v>
      </c>
      <c r="Y30" s="26">
        <v>3034</v>
      </c>
      <c r="Z30" s="24">
        <v>232</v>
      </c>
      <c r="AA30" s="16"/>
      <c r="AC30" s="8">
        <v>23</v>
      </c>
      <c r="AD30" s="1">
        <v>1</v>
      </c>
      <c r="AE30" s="5"/>
      <c r="AF30" s="1" t="s">
        <v>117</v>
      </c>
      <c r="AG30" s="1">
        <v>2017</v>
      </c>
      <c r="AH30" s="5">
        <v>42816</v>
      </c>
      <c r="AI30" s="8" t="s">
        <v>127</v>
      </c>
    </row>
    <row r="31" spans="1:35" x14ac:dyDescent="0.2">
      <c r="A31" s="1">
        <v>2016</v>
      </c>
      <c r="B31" s="1" t="s">
        <v>158</v>
      </c>
      <c r="C31" s="4" t="s">
        <v>99</v>
      </c>
      <c r="D31" s="8">
        <v>5</v>
      </c>
      <c r="E31" s="8" t="s">
        <v>259</v>
      </c>
      <c r="F31" s="8" t="s">
        <v>259</v>
      </c>
      <c r="G31" s="8" t="s">
        <v>457</v>
      </c>
      <c r="H31" s="8" t="s">
        <v>139</v>
      </c>
      <c r="I31" s="8" t="s">
        <v>140</v>
      </c>
      <c r="J31" s="8" t="s">
        <v>141</v>
      </c>
      <c r="K31" s="14" t="s">
        <v>160</v>
      </c>
      <c r="L31" s="4" t="s">
        <v>89</v>
      </c>
      <c r="M31" s="1">
        <v>0</v>
      </c>
      <c r="N31" s="1">
        <v>0</v>
      </c>
      <c r="O31" s="1" t="s">
        <v>90</v>
      </c>
      <c r="P31" s="1" t="s">
        <v>91</v>
      </c>
      <c r="Q31" s="1" t="s">
        <v>116</v>
      </c>
      <c r="R31" s="1" t="s">
        <v>90</v>
      </c>
      <c r="S31" s="1" t="s">
        <v>91</v>
      </c>
      <c r="T31" s="8" t="s">
        <v>92</v>
      </c>
      <c r="U31" s="14" t="s">
        <v>160</v>
      </c>
      <c r="V31" s="5">
        <v>42467</v>
      </c>
      <c r="W31" s="5">
        <v>42468</v>
      </c>
      <c r="X31" s="1">
        <v>24</v>
      </c>
      <c r="Y31" s="26">
        <v>2977.9</v>
      </c>
      <c r="Z31" s="24">
        <v>631</v>
      </c>
      <c r="AA31" s="16"/>
      <c r="AC31" s="8">
        <v>24</v>
      </c>
      <c r="AD31" s="1">
        <v>1</v>
      </c>
      <c r="AE31" s="5"/>
      <c r="AF31" s="1" t="s">
        <v>117</v>
      </c>
      <c r="AG31" s="1">
        <v>2017</v>
      </c>
      <c r="AH31" s="5">
        <v>42816</v>
      </c>
      <c r="AI31" s="8" t="s">
        <v>127</v>
      </c>
    </row>
    <row r="32" spans="1:35" x14ac:dyDescent="0.2">
      <c r="A32" s="1">
        <v>2016</v>
      </c>
      <c r="B32" s="1" t="s">
        <v>158</v>
      </c>
      <c r="C32" s="4" t="s">
        <v>99</v>
      </c>
      <c r="D32" s="8">
        <v>5</v>
      </c>
      <c r="E32" s="8" t="s">
        <v>259</v>
      </c>
      <c r="F32" s="8" t="s">
        <v>259</v>
      </c>
      <c r="G32" s="8" t="s">
        <v>457</v>
      </c>
      <c r="H32" s="8" t="s">
        <v>139</v>
      </c>
      <c r="I32" s="8" t="s">
        <v>140</v>
      </c>
      <c r="J32" s="8" t="s">
        <v>141</v>
      </c>
      <c r="K32" s="14" t="s">
        <v>148</v>
      </c>
      <c r="L32" s="4" t="s">
        <v>89</v>
      </c>
      <c r="M32" s="1">
        <v>0</v>
      </c>
      <c r="N32" s="1">
        <v>0</v>
      </c>
      <c r="O32" s="1" t="s">
        <v>90</v>
      </c>
      <c r="P32" s="1" t="s">
        <v>91</v>
      </c>
      <c r="Q32" s="1" t="s">
        <v>116</v>
      </c>
      <c r="R32" s="1" t="s">
        <v>90</v>
      </c>
      <c r="S32" s="1" t="s">
        <v>91</v>
      </c>
      <c r="T32" s="8" t="s">
        <v>92</v>
      </c>
      <c r="U32" s="14" t="s">
        <v>148</v>
      </c>
      <c r="V32" s="5">
        <v>42484</v>
      </c>
      <c r="W32" s="5">
        <v>42486</v>
      </c>
      <c r="X32" s="1">
        <v>25</v>
      </c>
      <c r="Y32" s="26">
        <v>4479</v>
      </c>
      <c r="Z32" s="24">
        <v>59</v>
      </c>
      <c r="AA32" s="16"/>
      <c r="AC32" s="8">
        <v>25</v>
      </c>
      <c r="AD32" s="1">
        <v>1</v>
      </c>
      <c r="AE32" s="5"/>
      <c r="AF32" s="1" t="s">
        <v>117</v>
      </c>
      <c r="AG32" s="1">
        <v>2017</v>
      </c>
      <c r="AH32" s="5">
        <v>42816</v>
      </c>
      <c r="AI32" s="8" t="s">
        <v>127</v>
      </c>
    </row>
    <row r="33" spans="1:38" x14ac:dyDescent="0.2">
      <c r="A33" s="1">
        <v>2016</v>
      </c>
      <c r="B33" s="1" t="s">
        <v>158</v>
      </c>
      <c r="C33" s="4" t="s">
        <v>99</v>
      </c>
      <c r="D33" s="8">
        <v>5</v>
      </c>
      <c r="E33" s="8" t="s">
        <v>259</v>
      </c>
      <c r="F33" s="8" t="s">
        <v>259</v>
      </c>
      <c r="G33" s="8" t="s">
        <v>457</v>
      </c>
      <c r="H33" s="8" t="s">
        <v>139</v>
      </c>
      <c r="I33" s="8" t="s">
        <v>140</v>
      </c>
      <c r="J33" s="8" t="s">
        <v>141</v>
      </c>
      <c r="K33" s="14" t="s">
        <v>148</v>
      </c>
      <c r="L33" s="4" t="s">
        <v>89</v>
      </c>
      <c r="M33" s="1">
        <v>0</v>
      </c>
      <c r="N33" s="1">
        <v>0</v>
      </c>
      <c r="O33" s="1" t="s">
        <v>90</v>
      </c>
      <c r="P33" s="1" t="s">
        <v>91</v>
      </c>
      <c r="Q33" s="1" t="s">
        <v>116</v>
      </c>
      <c r="R33" s="1" t="s">
        <v>90</v>
      </c>
      <c r="S33" s="1" t="s">
        <v>91</v>
      </c>
      <c r="T33" s="8" t="s">
        <v>92</v>
      </c>
      <c r="U33" s="14" t="s">
        <v>148</v>
      </c>
      <c r="V33" s="5">
        <v>42620</v>
      </c>
      <c r="W33" s="5">
        <v>42469</v>
      </c>
      <c r="X33" s="1">
        <v>26</v>
      </c>
      <c r="Y33" s="26">
        <v>3298</v>
      </c>
      <c r="Z33" s="24">
        <v>32</v>
      </c>
      <c r="AA33" s="16"/>
      <c r="AC33" s="8">
        <v>26</v>
      </c>
      <c r="AD33" s="1">
        <v>1</v>
      </c>
      <c r="AE33" s="5"/>
      <c r="AF33" s="1" t="s">
        <v>117</v>
      </c>
      <c r="AG33" s="1">
        <v>2017</v>
      </c>
      <c r="AH33" s="5">
        <v>42816</v>
      </c>
      <c r="AI33" s="8" t="s">
        <v>127</v>
      </c>
    </row>
    <row r="34" spans="1:38" x14ac:dyDescent="0.2">
      <c r="A34" s="1">
        <v>2016</v>
      </c>
      <c r="B34" s="1" t="s">
        <v>158</v>
      </c>
      <c r="C34" s="4" t="s">
        <v>99</v>
      </c>
      <c r="D34" s="8">
        <v>5</v>
      </c>
      <c r="E34" s="8" t="s">
        <v>460</v>
      </c>
      <c r="F34" s="8" t="s">
        <v>460</v>
      </c>
      <c r="G34" s="8" t="s">
        <v>455</v>
      </c>
      <c r="H34" s="8" t="s">
        <v>153</v>
      </c>
      <c r="I34" s="8" t="s">
        <v>154</v>
      </c>
      <c r="J34" s="8" t="s">
        <v>155</v>
      </c>
      <c r="K34" s="14" t="s">
        <v>295</v>
      </c>
      <c r="L34" s="4" t="s">
        <v>89</v>
      </c>
      <c r="M34" s="1">
        <v>0</v>
      </c>
      <c r="N34" s="1">
        <v>0</v>
      </c>
      <c r="O34" s="1" t="s">
        <v>90</v>
      </c>
      <c r="P34" s="1" t="s">
        <v>91</v>
      </c>
      <c r="Q34" s="1" t="s">
        <v>116</v>
      </c>
      <c r="R34" s="1" t="s">
        <v>90</v>
      </c>
      <c r="S34" s="1" t="s">
        <v>91</v>
      </c>
      <c r="T34" s="8" t="s">
        <v>92</v>
      </c>
      <c r="U34" s="14" t="s">
        <v>295</v>
      </c>
      <c r="V34" s="5">
        <v>42493</v>
      </c>
      <c r="W34" s="5">
        <v>42495</v>
      </c>
      <c r="X34" s="1">
        <v>27</v>
      </c>
      <c r="Y34" s="26">
        <v>4516.9400000000005</v>
      </c>
      <c r="Z34" s="24">
        <v>1481.47</v>
      </c>
      <c r="AA34" s="16"/>
      <c r="AC34" s="8">
        <v>27</v>
      </c>
      <c r="AD34" s="1">
        <v>1</v>
      </c>
      <c r="AE34" s="5"/>
      <c r="AF34" s="1" t="s">
        <v>117</v>
      </c>
      <c r="AG34" s="1">
        <v>2017</v>
      </c>
      <c r="AH34" s="5">
        <v>42816</v>
      </c>
      <c r="AI34" s="8" t="s">
        <v>127</v>
      </c>
    </row>
    <row r="35" spans="1:38" x14ac:dyDescent="0.2">
      <c r="A35" s="1">
        <v>2016</v>
      </c>
      <c r="B35" s="1" t="s">
        <v>158</v>
      </c>
      <c r="C35" s="4" t="s">
        <v>99</v>
      </c>
      <c r="D35" s="8">
        <v>5</v>
      </c>
      <c r="E35" s="8" t="s">
        <v>460</v>
      </c>
      <c r="F35" s="8" t="s">
        <v>460</v>
      </c>
      <c r="G35" s="8" t="s">
        <v>455</v>
      </c>
      <c r="H35" s="8" t="s">
        <v>153</v>
      </c>
      <c r="I35" s="8" t="s">
        <v>154</v>
      </c>
      <c r="J35" s="8" t="s">
        <v>155</v>
      </c>
      <c r="K35" s="14" t="s">
        <v>161</v>
      </c>
      <c r="L35" s="4" t="s">
        <v>89</v>
      </c>
      <c r="M35" s="1">
        <v>0</v>
      </c>
      <c r="N35" s="1">
        <v>0</v>
      </c>
      <c r="O35" s="1" t="s">
        <v>90</v>
      </c>
      <c r="P35" s="1" t="s">
        <v>91</v>
      </c>
      <c r="Q35" s="1" t="s">
        <v>116</v>
      </c>
      <c r="R35" s="1" t="s">
        <v>90</v>
      </c>
      <c r="S35" s="1" t="s">
        <v>91</v>
      </c>
      <c r="T35" s="8" t="s">
        <v>92</v>
      </c>
      <c r="U35" s="14" t="s">
        <v>161</v>
      </c>
      <c r="V35" s="5">
        <v>42516</v>
      </c>
      <c r="W35" s="5">
        <v>42518</v>
      </c>
      <c r="X35" s="1">
        <v>28</v>
      </c>
      <c r="Y35" s="26">
        <v>3994.2200000000003</v>
      </c>
      <c r="Z35" s="25">
        <v>2005.78</v>
      </c>
      <c r="AA35" s="16"/>
      <c r="AC35" s="8">
        <v>28</v>
      </c>
      <c r="AD35" s="1">
        <v>1</v>
      </c>
      <c r="AF35" s="1" t="s">
        <v>117</v>
      </c>
      <c r="AG35" s="1">
        <v>2017</v>
      </c>
      <c r="AH35" s="5">
        <v>42816</v>
      </c>
      <c r="AI35" s="8" t="s">
        <v>127</v>
      </c>
    </row>
    <row r="36" spans="1:38" x14ac:dyDescent="0.2">
      <c r="A36" s="1">
        <v>2016</v>
      </c>
      <c r="B36" s="1" t="s">
        <v>158</v>
      </c>
      <c r="C36" s="4" t="s">
        <v>99</v>
      </c>
      <c r="D36" s="8">
        <v>5</v>
      </c>
      <c r="E36" s="8" t="s">
        <v>460</v>
      </c>
      <c r="F36" s="8" t="s">
        <v>460</v>
      </c>
      <c r="G36" s="8" t="s">
        <v>455</v>
      </c>
      <c r="H36" s="8" t="s">
        <v>153</v>
      </c>
      <c r="I36" s="8" t="s">
        <v>154</v>
      </c>
      <c r="J36" s="8" t="s">
        <v>155</v>
      </c>
      <c r="K36" s="14" t="s">
        <v>148</v>
      </c>
      <c r="L36" s="4" t="s">
        <v>89</v>
      </c>
      <c r="M36" s="1">
        <v>0</v>
      </c>
      <c r="N36" s="1">
        <v>0</v>
      </c>
      <c r="O36" s="1" t="s">
        <v>90</v>
      </c>
      <c r="P36" s="1" t="s">
        <v>91</v>
      </c>
      <c r="Q36" s="1" t="s">
        <v>116</v>
      </c>
      <c r="R36" s="1" t="s">
        <v>90</v>
      </c>
      <c r="S36" s="1" t="s">
        <v>91</v>
      </c>
      <c r="T36" s="8" t="s">
        <v>92</v>
      </c>
      <c r="U36" s="14" t="s">
        <v>148</v>
      </c>
      <c r="V36" s="5">
        <v>42522</v>
      </c>
      <c r="W36" s="5">
        <v>42523</v>
      </c>
      <c r="X36" s="1">
        <v>29</v>
      </c>
      <c r="Y36" s="26">
        <v>4445.5</v>
      </c>
      <c r="Z36" s="25">
        <v>1554.5</v>
      </c>
      <c r="AA36" s="16"/>
      <c r="AC36" s="8">
        <v>29</v>
      </c>
      <c r="AD36" s="1">
        <v>1</v>
      </c>
      <c r="AF36" s="1" t="s">
        <v>117</v>
      </c>
      <c r="AG36" s="1">
        <v>2017</v>
      </c>
      <c r="AH36" s="5">
        <v>42816</v>
      </c>
      <c r="AI36" s="8" t="s">
        <v>127</v>
      </c>
    </row>
    <row r="37" spans="1:38" x14ac:dyDescent="0.2">
      <c r="A37" s="1">
        <v>2016</v>
      </c>
      <c r="B37" s="1" t="s">
        <v>158</v>
      </c>
      <c r="C37" s="4" t="s">
        <v>99</v>
      </c>
      <c r="D37" s="8">
        <v>4</v>
      </c>
      <c r="E37" s="8" t="s">
        <v>461</v>
      </c>
      <c r="F37" s="8" t="s">
        <v>461</v>
      </c>
      <c r="G37" s="8" t="s">
        <v>457</v>
      </c>
      <c r="H37" s="1" t="s">
        <v>143</v>
      </c>
      <c r="I37" s="1" t="s">
        <v>144</v>
      </c>
      <c r="J37" s="1" t="s">
        <v>145</v>
      </c>
      <c r="K37" s="14" t="s">
        <v>162</v>
      </c>
      <c r="L37" s="4" t="s">
        <v>89</v>
      </c>
      <c r="M37" s="1">
        <v>0</v>
      </c>
      <c r="N37" s="1">
        <v>0</v>
      </c>
      <c r="O37" s="1" t="s">
        <v>90</v>
      </c>
      <c r="P37" s="1" t="s">
        <v>91</v>
      </c>
      <c r="Q37" s="1" t="s">
        <v>116</v>
      </c>
      <c r="R37" s="1" t="s">
        <v>90</v>
      </c>
      <c r="S37" s="1" t="s">
        <v>91</v>
      </c>
      <c r="T37" s="8" t="s">
        <v>92</v>
      </c>
      <c r="U37" s="14" t="s">
        <v>162</v>
      </c>
      <c r="V37" s="5">
        <v>42520</v>
      </c>
      <c r="W37" s="5">
        <v>42521</v>
      </c>
      <c r="X37" s="8">
        <v>30</v>
      </c>
      <c r="Y37" s="26">
        <v>2584.13</v>
      </c>
      <c r="Z37" s="25">
        <v>0</v>
      </c>
      <c r="AA37" s="16"/>
      <c r="AC37" s="8">
        <v>30</v>
      </c>
      <c r="AD37" s="1">
        <v>1</v>
      </c>
      <c r="AF37" s="1" t="s">
        <v>117</v>
      </c>
      <c r="AG37" s="1">
        <v>2017</v>
      </c>
      <c r="AH37" s="5">
        <v>42816</v>
      </c>
      <c r="AI37" s="8" t="s">
        <v>127</v>
      </c>
    </row>
    <row r="38" spans="1:38" x14ac:dyDescent="0.2">
      <c r="A38" s="1">
        <v>2016</v>
      </c>
      <c r="B38" s="1" t="s">
        <v>158</v>
      </c>
      <c r="C38" s="4" t="s">
        <v>99</v>
      </c>
      <c r="D38" s="8">
        <v>4</v>
      </c>
      <c r="E38" s="8" t="s">
        <v>461</v>
      </c>
      <c r="F38" s="8" t="s">
        <v>461</v>
      </c>
      <c r="G38" s="8" t="s">
        <v>457</v>
      </c>
      <c r="H38" s="1" t="s">
        <v>143</v>
      </c>
      <c r="I38" s="1" t="s">
        <v>144</v>
      </c>
      <c r="J38" s="1" t="s">
        <v>145</v>
      </c>
      <c r="K38" s="14" t="s">
        <v>163</v>
      </c>
      <c r="L38" s="4" t="s">
        <v>89</v>
      </c>
      <c r="M38" s="1">
        <v>0</v>
      </c>
      <c r="N38" s="1">
        <v>0</v>
      </c>
      <c r="O38" s="1" t="s">
        <v>90</v>
      </c>
      <c r="P38" s="1" t="s">
        <v>91</v>
      </c>
      <c r="Q38" s="1" t="s">
        <v>116</v>
      </c>
      <c r="R38" s="1" t="s">
        <v>90</v>
      </c>
      <c r="S38" s="1" t="s">
        <v>91</v>
      </c>
      <c r="T38" s="8" t="s">
        <v>92</v>
      </c>
      <c r="U38" s="14" t="s">
        <v>163</v>
      </c>
      <c r="V38" s="5">
        <v>42515</v>
      </c>
      <c r="W38" s="5">
        <v>42516</v>
      </c>
      <c r="X38" s="1">
        <v>31</v>
      </c>
      <c r="Y38" s="26">
        <v>3472.08</v>
      </c>
      <c r="Z38" s="25">
        <v>145.91999999999999</v>
      </c>
      <c r="AA38" s="16"/>
      <c r="AC38" s="8">
        <v>31</v>
      </c>
      <c r="AD38" s="1">
        <v>1</v>
      </c>
      <c r="AF38" s="1" t="s">
        <v>117</v>
      </c>
      <c r="AG38" s="1">
        <v>2017</v>
      </c>
      <c r="AH38" s="5">
        <v>42816</v>
      </c>
      <c r="AI38" s="8" t="s">
        <v>127</v>
      </c>
    </row>
    <row r="39" spans="1:38" x14ac:dyDescent="0.2">
      <c r="A39" s="1">
        <v>2016</v>
      </c>
      <c r="B39" s="1" t="s">
        <v>158</v>
      </c>
      <c r="C39" s="4" t="s">
        <v>99</v>
      </c>
      <c r="D39" s="8">
        <v>4</v>
      </c>
      <c r="E39" s="8" t="s">
        <v>461</v>
      </c>
      <c r="F39" s="8" t="s">
        <v>461</v>
      </c>
      <c r="G39" s="8" t="s">
        <v>457</v>
      </c>
      <c r="H39" s="1" t="s">
        <v>143</v>
      </c>
      <c r="I39" s="1" t="s">
        <v>144</v>
      </c>
      <c r="J39" s="1" t="s">
        <v>145</v>
      </c>
      <c r="K39" s="14" t="s">
        <v>142</v>
      </c>
      <c r="L39" s="4" t="s">
        <v>89</v>
      </c>
      <c r="M39" s="1">
        <v>0</v>
      </c>
      <c r="N39" s="1">
        <v>0</v>
      </c>
      <c r="O39" s="1" t="s">
        <v>90</v>
      </c>
      <c r="P39" s="1" t="s">
        <v>91</v>
      </c>
      <c r="Q39" s="1" t="s">
        <v>116</v>
      </c>
      <c r="R39" s="1" t="s">
        <v>90</v>
      </c>
      <c r="S39" s="1" t="s">
        <v>91</v>
      </c>
      <c r="T39" s="8" t="s">
        <v>92</v>
      </c>
      <c r="U39" s="14" t="s">
        <v>142</v>
      </c>
      <c r="V39" s="5">
        <v>42528</v>
      </c>
      <c r="W39" s="5">
        <v>42530</v>
      </c>
      <c r="X39" s="1">
        <v>32</v>
      </c>
      <c r="Y39" s="26">
        <v>4648.54</v>
      </c>
      <c r="Z39" s="25">
        <v>0</v>
      </c>
      <c r="AA39" s="16"/>
      <c r="AC39" s="8">
        <v>32</v>
      </c>
      <c r="AD39" s="1">
        <v>1</v>
      </c>
      <c r="AF39" s="1" t="s">
        <v>117</v>
      </c>
      <c r="AG39" s="1">
        <v>2017</v>
      </c>
      <c r="AH39" s="5">
        <v>42816</v>
      </c>
      <c r="AI39" s="8" t="s">
        <v>127</v>
      </c>
    </row>
    <row r="40" spans="1:38" x14ac:dyDescent="0.2">
      <c r="A40" s="1">
        <v>2016</v>
      </c>
      <c r="B40" s="1" t="s">
        <v>158</v>
      </c>
      <c r="C40" s="4" t="s">
        <v>99</v>
      </c>
      <c r="D40" s="8">
        <v>4</v>
      </c>
      <c r="E40" s="8" t="s">
        <v>461</v>
      </c>
      <c r="F40" s="8" t="s">
        <v>461</v>
      </c>
      <c r="G40" s="8" t="s">
        <v>457</v>
      </c>
      <c r="H40" s="1" t="s">
        <v>143</v>
      </c>
      <c r="I40" s="1" t="s">
        <v>144</v>
      </c>
      <c r="J40" s="1" t="s">
        <v>145</v>
      </c>
      <c r="K40" s="14" t="s">
        <v>164</v>
      </c>
      <c r="L40" s="4" t="s">
        <v>89</v>
      </c>
      <c r="M40" s="1">
        <v>0</v>
      </c>
      <c r="N40" s="1">
        <v>0</v>
      </c>
      <c r="O40" s="1" t="s">
        <v>90</v>
      </c>
      <c r="P40" s="1" t="s">
        <v>91</v>
      </c>
      <c r="Q40" s="1" t="s">
        <v>116</v>
      </c>
      <c r="R40" s="1" t="s">
        <v>90</v>
      </c>
      <c r="S40" s="1" t="s">
        <v>91</v>
      </c>
      <c r="T40" s="8" t="s">
        <v>92</v>
      </c>
      <c r="U40" s="14" t="s">
        <v>164</v>
      </c>
      <c r="V40" s="5">
        <v>42530</v>
      </c>
      <c r="W40" s="5">
        <v>42531</v>
      </c>
      <c r="X40" s="1">
        <v>33</v>
      </c>
      <c r="Y40" s="26">
        <v>7197.08</v>
      </c>
      <c r="Z40" s="25">
        <v>20.95</v>
      </c>
      <c r="AA40" s="16"/>
      <c r="AC40" s="8">
        <v>33</v>
      </c>
      <c r="AD40" s="1">
        <v>1</v>
      </c>
      <c r="AF40" s="1" t="s">
        <v>117</v>
      </c>
      <c r="AG40" s="1">
        <v>2017</v>
      </c>
      <c r="AH40" s="5">
        <v>42816</v>
      </c>
      <c r="AI40" s="8" t="s">
        <v>127</v>
      </c>
    </row>
    <row r="41" spans="1:38" x14ac:dyDescent="0.2">
      <c r="A41" s="1">
        <v>2016</v>
      </c>
      <c r="B41" s="1" t="s">
        <v>158</v>
      </c>
      <c r="C41" s="4" t="s">
        <v>99</v>
      </c>
      <c r="D41" s="13">
        <v>5</v>
      </c>
      <c r="E41" s="8" t="s">
        <v>460</v>
      </c>
      <c r="F41" s="8" t="s">
        <v>460</v>
      </c>
      <c r="G41" s="8" t="s">
        <v>455</v>
      </c>
      <c r="H41" s="1" t="s">
        <v>153</v>
      </c>
      <c r="I41" s="1" t="s">
        <v>154</v>
      </c>
      <c r="J41" s="1" t="s">
        <v>155</v>
      </c>
      <c r="K41" s="14" t="s">
        <v>165</v>
      </c>
      <c r="L41" s="4" t="s">
        <v>89</v>
      </c>
      <c r="M41" s="1">
        <v>0</v>
      </c>
      <c r="N41" s="1">
        <v>0</v>
      </c>
      <c r="O41" s="1" t="s">
        <v>90</v>
      </c>
      <c r="P41" s="1" t="s">
        <v>91</v>
      </c>
      <c r="Q41" s="1" t="s">
        <v>116</v>
      </c>
      <c r="R41" s="1" t="s">
        <v>90</v>
      </c>
      <c r="S41" s="1" t="s">
        <v>91</v>
      </c>
      <c r="T41" s="8" t="s">
        <v>92</v>
      </c>
      <c r="U41" s="14" t="s">
        <v>165</v>
      </c>
      <c r="V41" s="5">
        <v>42542</v>
      </c>
      <c r="W41" s="5">
        <v>42544</v>
      </c>
      <c r="X41" s="1">
        <v>34</v>
      </c>
      <c r="Y41" s="26">
        <v>4546.5300000000007</v>
      </c>
      <c r="Z41" s="25">
        <v>1453.47</v>
      </c>
      <c r="AA41" s="16"/>
      <c r="AC41" s="8">
        <v>34</v>
      </c>
      <c r="AD41" s="1">
        <v>1</v>
      </c>
      <c r="AF41" s="1" t="s">
        <v>117</v>
      </c>
      <c r="AG41" s="1">
        <v>2017</v>
      </c>
      <c r="AH41" s="5">
        <v>42816</v>
      </c>
      <c r="AI41" s="8" t="s">
        <v>127</v>
      </c>
    </row>
    <row r="42" spans="1:38" x14ac:dyDescent="0.2">
      <c r="A42" s="1">
        <v>2016</v>
      </c>
      <c r="B42" s="1" t="s">
        <v>158</v>
      </c>
      <c r="C42" s="4" t="s">
        <v>99</v>
      </c>
      <c r="D42" s="13">
        <v>4</v>
      </c>
      <c r="E42" s="8" t="s">
        <v>459</v>
      </c>
      <c r="F42" s="8" t="s">
        <v>147</v>
      </c>
      <c r="G42" s="8" t="s">
        <v>455</v>
      </c>
      <c r="H42" s="1" t="s">
        <v>149</v>
      </c>
      <c r="I42" s="1" t="s">
        <v>150</v>
      </c>
      <c r="J42" s="1" t="s">
        <v>151</v>
      </c>
      <c r="K42" s="14" t="s">
        <v>160</v>
      </c>
      <c r="L42" s="4" t="s">
        <v>89</v>
      </c>
      <c r="M42" s="1">
        <v>0</v>
      </c>
      <c r="N42" s="1">
        <v>0</v>
      </c>
      <c r="O42" s="1" t="s">
        <v>90</v>
      </c>
      <c r="P42" s="1" t="s">
        <v>91</v>
      </c>
      <c r="Q42" s="1" t="s">
        <v>116</v>
      </c>
      <c r="R42" s="1" t="s">
        <v>90</v>
      </c>
      <c r="S42" s="1" t="s">
        <v>91</v>
      </c>
      <c r="T42" s="8" t="s">
        <v>92</v>
      </c>
      <c r="U42" s="14" t="s">
        <v>160</v>
      </c>
      <c r="V42" s="5">
        <v>42492</v>
      </c>
      <c r="W42" s="5">
        <v>42493</v>
      </c>
      <c r="X42" s="1">
        <v>35</v>
      </c>
      <c r="Y42" s="26">
        <v>1406</v>
      </c>
      <c r="Z42" s="25">
        <v>708</v>
      </c>
      <c r="AA42" s="16">
        <v>42564</v>
      </c>
      <c r="AB42" s="12" t="s">
        <v>405</v>
      </c>
      <c r="AC42" s="8">
        <v>35</v>
      </c>
      <c r="AD42" s="1">
        <v>1</v>
      </c>
      <c r="AF42" s="1" t="s">
        <v>117</v>
      </c>
      <c r="AG42" s="1">
        <v>2017</v>
      </c>
      <c r="AH42" s="5">
        <v>42816</v>
      </c>
      <c r="AI42" s="8" t="s">
        <v>127</v>
      </c>
    </row>
    <row r="43" spans="1:38" x14ac:dyDescent="0.2">
      <c r="A43" s="1">
        <v>2016</v>
      </c>
      <c r="B43" s="1" t="s">
        <v>158</v>
      </c>
      <c r="C43" s="4" t="s">
        <v>99</v>
      </c>
      <c r="D43" s="13">
        <v>2</v>
      </c>
      <c r="E43" s="1" t="s">
        <v>166</v>
      </c>
      <c r="F43" s="1" t="s">
        <v>166</v>
      </c>
      <c r="G43" s="8" t="s">
        <v>170</v>
      </c>
      <c r="H43" s="1" t="s">
        <v>124</v>
      </c>
      <c r="I43" s="1" t="s">
        <v>125</v>
      </c>
      <c r="J43" s="1" t="s">
        <v>126</v>
      </c>
      <c r="K43" s="14" t="s">
        <v>167</v>
      </c>
      <c r="L43" s="4" t="s">
        <v>89</v>
      </c>
      <c r="M43" s="1">
        <v>0</v>
      </c>
      <c r="N43" s="1">
        <v>0</v>
      </c>
      <c r="O43" s="1" t="s">
        <v>90</v>
      </c>
      <c r="P43" s="1" t="s">
        <v>91</v>
      </c>
      <c r="Q43" s="1" t="s">
        <v>116</v>
      </c>
      <c r="R43" s="1" t="s">
        <v>90</v>
      </c>
      <c r="S43" s="1" t="s">
        <v>91</v>
      </c>
      <c r="T43" s="8" t="s">
        <v>92</v>
      </c>
      <c r="U43" s="14" t="s">
        <v>167</v>
      </c>
      <c r="V43" s="5">
        <v>42545</v>
      </c>
      <c r="W43" s="5">
        <v>42545</v>
      </c>
      <c r="X43" s="1">
        <v>36</v>
      </c>
      <c r="Y43" s="26">
        <v>1500.32</v>
      </c>
      <c r="Z43" s="25">
        <v>2449.6799999999998</v>
      </c>
      <c r="AA43" s="16">
        <v>42550</v>
      </c>
      <c r="AB43" s="12" t="s">
        <v>406</v>
      </c>
      <c r="AC43" s="8">
        <v>36</v>
      </c>
      <c r="AD43" s="1">
        <v>1</v>
      </c>
      <c r="AF43" s="1" t="s">
        <v>117</v>
      </c>
      <c r="AG43" s="1">
        <v>2017</v>
      </c>
      <c r="AH43" s="5">
        <v>42816</v>
      </c>
      <c r="AI43" s="8" t="s">
        <v>118</v>
      </c>
    </row>
    <row r="44" spans="1:38" x14ac:dyDescent="0.2">
      <c r="A44" s="1">
        <v>2016</v>
      </c>
      <c r="B44" s="1" t="s">
        <v>158</v>
      </c>
      <c r="C44" s="4" t="s">
        <v>99</v>
      </c>
      <c r="D44" s="13">
        <v>2</v>
      </c>
      <c r="E44" s="1" t="s">
        <v>166</v>
      </c>
      <c r="F44" s="1" t="s">
        <v>166</v>
      </c>
      <c r="G44" s="8" t="s">
        <v>170</v>
      </c>
      <c r="H44" s="1" t="s">
        <v>124</v>
      </c>
      <c r="I44" s="1" t="s">
        <v>125</v>
      </c>
      <c r="J44" s="1" t="s">
        <v>126</v>
      </c>
      <c r="K44" s="14" t="s">
        <v>163</v>
      </c>
      <c r="L44" s="4" t="s">
        <v>89</v>
      </c>
      <c r="M44" s="1">
        <v>0</v>
      </c>
      <c r="N44" s="1">
        <v>0</v>
      </c>
      <c r="O44" s="1" t="s">
        <v>90</v>
      </c>
      <c r="P44" s="1" t="s">
        <v>91</v>
      </c>
      <c r="Q44" s="1" t="s">
        <v>116</v>
      </c>
      <c r="R44" s="1" t="s">
        <v>90</v>
      </c>
      <c r="S44" s="1" t="s">
        <v>91</v>
      </c>
      <c r="T44" s="8" t="s">
        <v>92</v>
      </c>
      <c r="U44" s="14" t="s">
        <v>163</v>
      </c>
      <c r="V44" s="5">
        <v>42549</v>
      </c>
      <c r="W44" s="5">
        <v>42549</v>
      </c>
      <c r="X44" s="1">
        <v>37</v>
      </c>
      <c r="Y44" s="26">
        <v>5922.61</v>
      </c>
      <c r="Z44" s="25">
        <v>0</v>
      </c>
      <c r="AA44" s="16"/>
      <c r="AC44" s="8">
        <v>37</v>
      </c>
      <c r="AD44" s="1">
        <v>1</v>
      </c>
      <c r="AF44" s="1" t="s">
        <v>117</v>
      </c>
      <c r="AG44" s="1">
        <v>2017</v>
      </c>
      <c r="AH44" s="5">
        <v>42816</v>
      </c>
      <c r="AI44" s="8" t="s">
        <v>118</v>
      </c>
    </row>
    <row r="45" spans="1:38" x14ac:dyDescent="0.2">
      <c r="A45" s="13">
        <v>2016</v>
      </c>
      <c r="B45" s="13" t="s">
        <v>171</v>
      </c>
      <c r="C45" s="15" t="s">
        <v>99</v>
      </c>
      <c r="D45" s="13">
        <v>4</v>
      </c>
      <c r="E45" s="8" t="s">
        <v>172</v>
      </c>
      <c r="F45" s="8" t="s">
        <v>169</v>
      </c>
      <c r="G45" s="8" t="s">
        <v>173</v>
      </c>
      <c r="H45" s="8" t="s">
        <v>143</v>
      </c>
      <c r="I45" s="8" t="s">
        <v>144</v>
      </c>
      <c r="J45" s="8" t="s">
        <v>145</v>
      </c>
      <c r="K45" s="8" t="s">
        <v>174</v>
      </c>
      <c r="L45" s="15" t="s">
        <v>89</v>
      </c>
      <c r="M45" s="13">
        <v>0</v>
      </c>
      <c r="N45" s="13">
        <v>0</v>
      </c>
      <c r="O45" s="13" t="s">
        <v>90</v>
      </c>
      <c r="P45" s="13" t="s">
        <v>91</v>
      </c>
      <c r="Q45" s="13" t="s">
        <v>116</v>
      </c>
      <c r="R45" s="13" t="s">
        <v>90</v>
      </c>
      <c r="S45" s="13" t="s">
        <v>91</v>
      </c>
      <c r="T45" s="8" t="s">
        <v>92</v>
      </c>
      <c r="U45" s="8" t="s">
        <v>174</v>
      </c>
      <c r="V45" s="16">
        <v>42564</v>
      </c>
      <c r="W45" s="16">
        <v>42565</v>
      </c>
      <c r="X45" s="1">
        <v>38</v>
      </c>
      <c r="Y45" s="21">
        <v>3513.95</v>
      </c>
      <c r="Z45" s="27">
        <v>104.05</v>
      </c>
      <c r="AA45" s="16">
        <v>42566</v>
      </c>
      <c r="AB45" s="31" t="s">
        <v>407</v>
      </c>
      <c r="AC45" s="8">
        <v>38</v>
      </c>
      <c r="AD45" s="1">
        <v>1</v>
      </c>
      <c r="AE45" s="16"/>
      <c r="AF45" s="13" t="s">
        <v>117</v>
      </c>
      <c r="AG45" s="1">
        <v>2017</v>
      </c>
      <c r="AH45" s="16">
        <v>42815</v>
      </c>
      <c r="AI45" s="8" t="s">
        <v>175</v>
      </c>
      <c r="AJ45" s="13"/>
      <c r="AK45" s="13"/>
      <c r="AL45" s="13"/>
    </row>
    <row r="46" spans="1:38" x14ac:dyDescent="0.2">
      <c r="A46" s="13">
        <v>2016</v>
      </c>
      <c r="B46" s="13" t="s">
        <v>171</v>
      </c>
      <c r="C46" s="15" t="s">
        <v>99</v>
      </c>
      <c r="D46" s="13">
        <v>4</v>
      </c>
      <c r="E46" s="8" t="s">
        <v>172</v>
      </c>
      <c r="F46" s="8" t="s">
        <v>169</v>
      </c>
      <c r="G46" s="8" t="s">
        <v>173</v>
      </c>
      <c r="H46" s="8" t="s">
        <v>143</v>
      </c>
      <c r="I46" s="8" t="s">
        <v>144</v>
      </c>
      <c r="J46" s="8" t="s">
        <v>145</v>
      </c>
      <c r="K46" s="8" t="s">
        <v>176</v>
      </c>
      <c r="L46" s="15" t="s">
        <v>89</v>
      </c>
      <c r="M46" s="13">
        <v>0</v>
      </c>
      <c r="N46" s="13">
        <v>0</v>
      </c>
      <c r="O46" s="13" t="s">
        <v>90</v>
      </c>
      <c r="P46" s="13" t="s">
        <v>91</v>
      </c>
      <c r="Q46" s="13" t="s">
        <v>116</v>
      </c>
      <c r="R46" s="13" t="s">
        <v>90</v>
      </c>
      <c r="S46" s="13" t="s">
        <v>91</v>
      </c>
      <c r="T46" s="8" t="s">
        <v>92</v>
      </c>
      <c r="U46" s="8" t="s">
        <v>176</v>
      </c>
      <c r="V46" s="16">
        <v>42555</v>
      </c>
      <c r="W46" s="16">
        <v>42556</v>
      </c>
      <c r="X46" s="1">
        <v>39</v>
      </c>
      <c r="Y46" s="21">
        <v>3722.37</v>
      </c>
      <c r="Z46" s="27">
        <v>0</v>
      </c>
      <c r="AA46" s="16">
        <v>42566</v>
      </c>
      <c r="AB46" s="31" t="s">
        <v>408</v>
      </c>
      <c r="AC46" s="8">
        <v>39</v>
      </c>
      <c r="AD46" s="1">
        <v>1</v>
      </c>
      <c r="AE46" s="16"/>
      <c r="AF46" s="13" t="s">
        <v>117</v>
      </c>
      <c r="AG46" s="1">
        <v>2017</v>
      </c>
      <c r="AH46" s="16">
        <v>42815</v>
      </c>
      <c r="AI46" s="8" t="s">
        <v>175</v>
      </c>
      <c r="AJ46" s="13"/>
      <c r="AK46" s="13"/>
      <c r="AL46" s="13"/>
    </row>
    <row r="47" spans="1:38" x14ac:dyDescent="0.2">
      <c r="A47" s="13">
        <v>2016</v>
      </c>
      <c r="B47" s="13" t="s">
        <v>171</v>
      </c>
      <c r="C47" s="15" t="s">
        <v>99</v>
      </c>
      <c r="D47" s="13">
        <v>5</v>
      </c>
      <c r="E47" s="8" t="s">
        <v>259</v>
      </c>
      <c r="F47" s="8" t="s">
        <v>259</v>
      </c>
      <c r="G47" s="8" t="s">
        <v>457</v>
      </c>
      <c r="H47" s="8" t="s">
        <v>124</v>
      </c>
      <c r="I47" s="8" t="s">
        <v>125</v>
      </c>
      <c r="J47" s="8" t="s">
        <v>126</v>
      </c>
      <c r="K47" s="14" t="s">
        <v>296</v>
      </c>
      <c r="L47" s="15" t="s">
        <v>89</v>
      </c>
      <c r="M47" s="13">
        <v>0</v>
      </c>
      <c r="N47" s="13">
        <v>0</v>
      </c>
      <c r="O47" s="13" t="s">
        <v>90</v>
      </c>
      <c r="P47" s="13" t="s">
        <v>91</v>
      </c>
      <c r="Q47" s="13" t="s">
        <v>116</v>
      </c>
      <c r="R47" s="13" t="s">
        <v>90</v>
      </c>
      <c r="S47" s="13" t="s">
        <v>91</v>
      </c>
      <c r="T47" s="8" t="s">
        <v>92</v>
      </c>
      <c r="U47" s="14" t="s">
        <v>296</v>
      </c>
      <c r="V47" s="16">
        <v>42559</v>
      </c>
      <c r="W47" s="16">
        <v>42559</v>
      </c>
      <c r="X47" s="1">
        <v>40</v>
      </c>
      <c r="Y47" s="21">
        <v>6394.4</v>
      </c>
      <c r="Z47" s="27">
        <v>0</v>
      </c>
      <c r="AA47" s="16">
        <v>42562</v>
      </c>
      <c r="AB47" s="31" t="s">
        <v>409</v>
      </c>
      <c r="AC47" s="8">
        <v>40</v>
      </c>
      <c r="AD47" s="1">
        <v>1</v>
      </c>
      <c r="AE47" s="16"/>
      <c r="AF47" s="13" t="s">
        <v>117</v>
      </c>
      <c r="AG47" s="1">
        <v>2017</v>
      </c>
      <c r="AH47" s="16">
        <v>42815</v>
      </c>
      <c r="AI47" s="8" t="s">
        <v>175</v>
      </c>
      <c r="AJ47" s="13"/>
      <c r="AK47" s="13"/>
      <c r="AL47" s="13"/>
    </row>
    <row r="48" spans="1:38" x14ac:dyDescent="0.2">
      <c r="A48" s="13">
        <v>2016</v>
      </c>
      <c r="B48" s="13" t="s">
        <v>171</v>
      </c>
      <c r="C48" s="15" t="s">
        <v>99</v>
      </c>
      <c r="D48" s="8">
        <v>5</v>
      </c>
      <c r="E48" s="8" t="s">
        <v>259</v>
      </c>
      <c r="F48" s="8" t="s">
        <v>259</v>
      </c>
      <c r="G48" s="8" t="s">
        <v>457</v>
      </c>
      <c r="H48" s="8" t="s">
        <v>124</v>
      </c>
      <c r="I48" s="8" t="s">
        <v>125</v>
      </c>
      <c r="J48" s="8" t="s">
        <v>126</v>
      </c>
      <c r="K48" s="8" t="s">
        <v>177</v>
      </c>
      <c r="L48" s="17" t="s">
        <v>89</v>
      </c>
      <c r="M48" s="8">
        <v>0</v>
      </c>
      <c r="N48" s="13">
        <v>0</v>
      </c>
      <c r="O48" s="8" t="s">
        <v>90</v>
      </c>
      <c r="P48" s="8" t="s">
        <v>91</v>
      </c>
      <c r="Q48" s="8" t="s">
        <v>116</v>
      </c>
      <c r="R48" s="8" t="s">
        <v>90</v>
      </c>
      <c r="S48" s="8" t="s">
        <v>91</v>
      </c>
      <c r="T48" s="8" t="s">
        <v>92</v>
      </c>
      <c r="U48" s="8" t="s">
        <v>177</v>
      </c>
      <c r="V48" s="9">
        <v>42555</v>
      </c>
      <c r="W48" s="9">
        <v>42555</v>
      </c>
      <c r="X48" s="1">
        <v>41</v>
      </c>
      <c r="Y48" s="21">
        <v>5438.06</v>
      </c>
      <c r="Z48" s="21">
        <v>0</v>
      </c>
      <c r="AA48" s="16">
        <v>42556</v>
      </c>
      <c r="AB48" s="32" t="s">
        <v>410</v>
      </c>
      <c r="AC48" s="8">
        <v>41</v>
      </c>
      <c r="AD48" s="1">
        <v>1</v>
      </c>
      <c r="AE48" s="9"/>
      <c r="AF48" s="8" t="s">
        <v>117</v>
      </c>
      <c r="AG48" s="1">
        <v>2017</v>
      </c>
      <c r="AH48" s="9">
        <v>42815</v>
      </c>
      <c r="AI48" s="8" t="s">
        <v>175</v>
      </c>
      <c r="AJ48" s="13"/>
      <c r="AK48" s="13"/>
      <c r="AL48" s="13"/>
    </row>
    <row r="49" spans="1:38" x14ac:dyDescent="0.2">
      <c r="A49" s="13">
        <v>2016</v>
      </c>
      <c r="B49" s="13" t="s">
        <v>171</v>
      </c>
      <c r="C49" s="15" t="s">
        <v>99</v>
      </c>
      <c r="D49" s="8">
        <v>5</v>
      </c>
      <c r="E49" s="8" t="s">
        <v>259</v>
      </c>
      <c r="F49" s="8" t="s">
        <v>259</v>
      </c>
      <c r="G49" s="8" t="s">
        <v>457</v>
      </c>
      <c r="H49" s="8" t="s">
        <v>124</v>
      </c>
      <c r="I49" s="8" t="s">
        <v>125</v>
      </c>
      <c r="J49" s="8" t="s">
        <v>126</v>
      </c>
      <c r="K49" s="8" t="s">
        <v>178</v>
      </c>
      <c r="L49" s="15" t="s">
        <v>89</v>
      </c>
      <c r="M49" s="13">
        <v>0</v>
      </c>
      <c r="N49" s="13">
        <v>0</v>
      </c>
      <c r="O49" s="13" t="s">
        <v>90</v>
      </c>
      <c r="P49" s="13" t="s">
        <v>91</v>
      </c>
      <c r="Q49" s="13" t="s">
        <v>116</v>
      </c>
      <c r="R49" s="13" t="s">
        <v>90</v>
      </c>
      <c r="S49" s="13" t="s">
        <v>91</v>
      </c>
      <c r="T49" s="8" t="s">
        <v>92</v>
      </c>
      <c r="U49" s="8" t="s">
        <v>178</v>
      </c>
      <c r="V49" s="16">
        <v>42566</v>
      </c>
      <c r="W49" s="16">
        <v>42566</v>
      </c>
      <c r="X49" s="1">
        <v>42</v>
      </c>
      <c r="Y49" s="21">
        <v>6817.11</v>
      </c>
      <c r="Z49" s="27">
        <v>0</v>
      </c>
      <c r="AA49" s="16">
        <v>42569</v>
      </c>
      <c r="AB49" s="31" t="s">
        <v>411</v>
      </c>
      <c r="AC49" s="8">
        <v>42</v>
      </c>
      <c r="AD49" s="1">
        <v>1</v>
      </c>
      <c r="AE49" s="16"/>
      <c r="AF49" s="13" t="s">
        <v>117</v>
      </c>
      <c r="AG49" s="1">
        <v>2017</v>
      </c>
      <c r="AH49" s="16">
        <v>42815</v>
      </c>
      <c r="AI49" s="8" t="s">
        <v>179</v>
      </c>
      <c r="AJ49" s="13"/>
      <c r="AK49" s="13"/>
      <c r="AL49" s="8"/>
    </row>
    <row r="50" spans="1:38" x14ac:dyDescent="0.2">
      <c r="A50" s="13">
        <v>2016</v>
      </c>
      <c r="B50" s="13" t="s">
        <v>171</v>
      </c>
      <c r="C50" s="15" t="s">
        <v>99</v>
      </c>
      <c r="D50" s="8">
        <v>5</v>
      </c>
      <c r="E50" s="8" t="s">
        <v>259</v>
      </c>
      <c r="F50" s="8" t="s">
        <v>259</v>
      </c>
      <c r="G50" s="8" t="s">
        <v>457</v>
      </c>
      <c r="H50" s="8" t="s">
        <v>124</v>
      </c>
      <c r="I50" s="8" t="s">
        <v>125</v>
      </c>
      <c r="J50" s="8" t="s">
        <v>126</v>
      </c>
      <c r="K50" s="8" t="s">
        <v>180</v>
      </c>
      <c r="L50" s="15" t="s">
        <v>89</v>
      </c>
      <c r="M50" s="13">
        <v>0</v>
      </c>
      <c r="N50" s="13">
        <v>0</v>
      </c>
      <c r="O50" s="13" t="s">
        <v>90</v>
      </c>
      <c r="P50" s="13" t="s">
        <v>91</v>
      </c>
      <c r="Q50" s="13" t="s">
        <v>116</v>
      </c>
      <c r="R50" s="13" t="s">
        <v>90</v>
      </c>
      <c r="S50" s="13" t="s">
        <v>91</v>
      </c>
      <c r="T50" s="8" t="s">
        <v>92</v>
      </c>
      <c r="U50" s="8" t="s">
        <v>180</v>
      </c>
      <c r="V50" s="16">
        <v>42573</v>
      </c>
      <c r="W50" s="16">
        <v>42573</v>
      </c>
      <c r="X50" s="1">
        <v>43</v>
      </c>
      <c r="Y50" s="21">
        <v>5488.45</v>
      </c>
      <c r="Z50" s="27">
        <v>0</v>
      </c>
      <c r="AA50" s="16">
        <v>42576</v>
      </c>
      <c r="AB50" s="31" t="s">
        <v>412</v>
      </c>
      <c r="AC50" s="8">
        <v>43</v>
      </c>
      <c r="AD50" s="1">
        <v>1</v>
      </c>
      <c r="AE50" s="16"/>
      <c r="AF50" s="13" t="s">
        <v>117</v>
      </c>
      <c r="AG50" s="1">
        <v>2017</v>
      </c>
      <c r="AH50" s="16">
        <v>42815</v>
      </c>
      <c r="AI50" s="8" t="s">
        <v>118</v>
      </c>
      <c r="AJ50" s="13"/>
      <c r="AK50" s="13"/>
      <c r="AL50" s="13"/>
    </row>
    <row r="51" spans="1:38" x14ac:dyDescent="0.2">
      <c r="A51" s="13">
        <v>2016</v>
      </c>
      <c r="B51" s="13" t="s">
        <v>171</v>
      </c>
      <c r="C51" s="15" t="s">
        <v>99</v>
      </c>
      <c r="D51" s="8">
        <v>4</v>
      </c>
      <c r="E51" s="8" t="s">
        <v>216</v>
      </c>
      <c r="F51" s="8" t="s">
        <v>216</v>
      </c>
      <c r="G51" s="8" t="s">
        <v>457</v>
      </c>
      <c r="H51" s="8" t="s">
        <v>181</v>
      </c>
      <c r="I51" s="8" t="s">
        <v>182</v>
      </c>
      <c r="J51" s="8" t="s">
        <v>183</v>
      </c>
      <c r="K51" s="8" t="s">
        <v>180</v>
      </c>
      <c r="L51" s="15" t="s">
        <v>89</v>
      </c>
      <c r="M51" s="13">
        <v>0</v>
      </c>
      <c r="N51" s="13">
        <v>0</v>
      </c>
      <c r="O51" s="13" t="s">
        <v>90</v>
      </c>
      <c r="P51" s="13" t="s">
        <v>91</v>
      </c>
      <c r="Q51" s="13" t="s">
        <v>116</v>
      </c>
      <c r="R51" s="13" t="s">
        <v>90</v>
      </c>
      <c r="S51" s="13" t="s">
        <v>91</v>
      </c>
      <c r="T51" s="8" t="s">
        <v>92</v>
      </c>
      <c r="U51" s="8" t="s">
        <v>180</v>
      </c>
      <c r="V51" s="16">
        <v>42578</v>
      </c>
      <c r="W51" s="16">
        <v>42580</v>
      </c>
      <c r="X51" s="1">
        <v>44</v>
      </c>
      <c r="Y51" s="21">
        <v>3830.86</v>
      </c>
      <c r="Z51" s="27">
        <v>0</v>
      </c>
      <c r="AA51" s="16">
        <v>42583</v>
      </c>
      <c r="AB51" s="31" t="s">
        <v>413</v>
      </c>
      <c r="AC51" s="8">
        <v>44</v>
      </c>
      <c r="AD51" s="1">
        <v>1</v>
      </c>
      <c r="AE51" s="16"/>
      <c r="AF51" s="13" t="s">
        <v>117</v>
      </c>
      <c r="AG51" s="1">
        <v>2017</v>
      </c>
      <c r="AH51" s="16">
        <v>42815</v>
      </c>
      <c r="AI51" s="8" t="s">
        <v>118</v>
      </c>
      <c r="AJ51" s="13"/>
      <c r="AK51" s="13"/>
      <c r="AL51" s="13"/>
    </row>
    <row r="52" spans="1:38" x14ac:dyDescent="0.2">
      <c r="A52" s="13">
        <v>2016</v>
      </c>
      <c r="B52" s="13" t="s">
        <v>171</v>
      </c>
      <c r="C52" s="15" t="s">
        <v>99</v>
      </c>
      <c r="D52" s="8">
        <v>4</v>
      </c>
      <c r="E52" s="8" t="s">
        <v>461</v>
      </c>
      <c r="F52" s="8" t="s">
        <v>461</v>
      </c>
      <c r="G52" s="8" t="s">
        <v>457</v>
      </c>
      <c r="H52" s="8" t="s">
        <v>143</v>
      </c>
      <c r="I52" s="8" t="s">
        <v>144</v>
      </c>
      <c r="J52" s="8" t="s">
        <v>145</v>
      </c>
      <c r="K52" s="8" t="s">
        <v>174</v>
      </c>
      <c r="L52" s="15" t="s">
        <v>89</v>
      </c>
      <c r="M52" s="13">
        <v>0</v>
      </c>
      <c r="N52" s="13">
        <v>0</v>
      </c>
      <c r="O52" s="13" t="s">
        <v>90</v>
      </c>
      <c r="P52" s="13" t="s">
        <v>91</v>
      </c>
      <c r="Q52" s="13" t="s">
        <v>116</v>
      </c>
      <c r="R52" s="13" t="s">
        <v>90</v>
      </c>
      <c r="S52" s="13" t="s">
        <v>91</v>
      </c>
      <c r="T52" s="8" t="s">
        <v>92</v>
      </c>
      <c r="U52" s="8" t="s">
        <v>174</v>
      </c>
      <c r="V52" s="16">
        <v>42583</v>
      </c>
      <c r="W52" s="16">
        <v>42584</v>
      </c>
      <c r="X52" s="1">
        <v>45</v>
      </c>
      <c r="Y52" s="21">
        <v>11695.18</v>
      </c>
      <c r="Z52" s="27">
        <v>0</v>
      </c>
      <c r="AA52" s="16">
        <v>42586</v>
      </c>
      <c r="AB52" s="31" t="s">
        <v>414</v>
      </c>
      <c r="AC52" s="8">
        <v>45</v>
      </c>
      <c r="AD52" s="1">
        <v>1</v>
      </c>
      <c r="AE52" s="16"/>
      <c r="AF52" s="13" t="s">
        <v>117</v>
      </c>
      <c r="AG52" s="1">
        <v>2017</v>
      </c>
      <c r="AH52" s="16">
        <v>42815</v>
      </c>
      <c r="AI52" s="8" t="s">
        <v>118</v>
      </c>
      <c r="AJ52" s="13"/>
      <c r="AK52" s="13"/>
      <c r="AL52" s="13"/>
    </row>
    <row r="53" spans="1:38" x14ac:dyDescent="0.2">
      <c r="A53" s="13">
        <v>2016</v>
      </c>
      <c r="B53" s="13" t="s">
        <v>171</v>
      </c>
      <c r="C53" s="15" t="s">
        <v>99</v>
      </c>
      <c r="D53" s="8">
        <v>4</v>
      </c>
      <c r="E53" s="8" t="s">
        <v>461</v>
      </c>
      <c r="F53" s="8" t="s">
        <v>461</v>
      </c>
      <c r="G53" s="8" t="s">
        <v>457</v>
      </c>
      <c r="H53" s="8" t="s">
        <v>143</v>
      </c>
      <c r="I53" s="8" t="s">
        <v>144</v>
      </c>
      <c r="J53" s="8" t="s">
        <v>145</v>
      </c>
      <c r="K53" s="8" t="s">
        <v>184</v>
      </c>
      <c r="L53" s="15" t="s">
        <v>89</v>
      </c>
      <c r="M53" s="13">
        <v>0</v>
      </c>
      <c r="N53" s="13">
        <v>0</v>
      </c>
      <c r="O53" s="13" t="s">
        <v>90</v>
      </c>
      <c r="P53" s="13" t="s">
        <v>91</v>
      </c>
      <c r="Q53" s="13" t="s">
        <v>116</v>
      </c>
      <c r="R53" s="13" t="s">
        <v>90</v>
      </c>
      <c r="S53" s="13" t="s">
        <v>91</v>
      </c>
      <c r="T53" s="8" t="s">
        <v>92</v>
      </c>
      <c r="U53" s="8" t="s">
        <v>184</v>
      </c>
      <c r="V53" s="16">
        <v>42591</v>
      </c>
      <c r="W53" s="16">
        <v>42592</v>
      </c>
      <c r="X53" s="1">
        <v>46</v>
      </c>
      <c r="Y53" s="21">
        <v>3700.5</v>
      </c>
      <c r="Z53" s="27">
        <v>0</v>
      </c>
      <c r="AA53" s="16">
        <v>42597</v>
      </c>
      <c r="AB53" s="31" t="s">
        <v>415</v>
      </c>
      <c r="AC53" s="8">
        <v>46</v>
      </c>
      <c r="AD53" s="1">
        <v>1</v>
      </c>
      <c r="AE53" s="16"/>
      <c r="AF53" s="13" t="s">
        <v>117</v>
      </c>
      <c r="AG53" s="1">
        <v>2017</v>
      </c>
      <c r="AH53" s="16">
        <v>42815</v>
      </c>
      <c r="AI53" s="8" t="s">
        <v>118</v>
      </c>
      <c r="AJ53" s="13"/>
      <c r="AK53" s="13"/>
      <c r="AL53" s="13"/>
    </row>
    <row r="54" spans="1:38" x14ac:dyDescent="0.2">
      <c r="A54" s="13">
        <v>2016</v>
      </c>
      <c r="B54" s="13" t="s">
        <v>171</v>
      </c>
      <c r="C54" s="15" t="s">
        <v>99</v>
      </c>
      <c r="D54" s="8">
        <v>4</v>
      </c>
      <c r="E54" s="8" t="s">
        <v>461</v>
      </c>
      <c r="F54" s="8" t="s">
        <v>461</v>
      </c>
      <c r="G54" s="8" t="s">
        <v>457</v>
      </c>
      <c r="H54" s="8" t="s">
        <v>143</v>
      </c>
      <c r="I54" s="8" t="s">
        <v>144</v>
      </c>
      <c r="J54" s="8" t="s">
        <v>145</v>
      </c>
      <c r="K54" s="8" t="s">
        <v>184</v>
      </c>
      <c r="L54" s="17" t="s">
        <v>89</v>
      </c>
      <c r="M54" s="8">
        <v>0</v>
      </c>
      <c r="N54" s="8">
        <v>0</v>
      </c>
      <c r="O54" s="8" t="s">
        <v>90</v>
      </c>
      <c r="P54" s="8" t="s">
        <v>91</v>
      </c>
      <c r="Q54" s="8" t="s">
        <v>116</v>
      </c>
      <c r="R54" s="8" t="s">
        <v>90</v>
      </c>
      <c r="S54" s="8" t="s">
        <v>91</v>
      </c>
      <c r="T54" s="8" t="s">
        <v>92</v>
      </c>
      <c r="U54" s="8" t="s">
        <v>184</v>
      </c>
      <c r="V54" s="16">
        <v>42593</v>
      </c>
      <c r="W54" s="16">
        <v>42594</v>
      </c>
      <c r="X54" s="1">
        <v>47</v>
      </c>
      <c r="Y54" s="21">
        <v>3458.76</v>
      </c>
      <c r="Z54" s="21">
        <v>0</v>
      </c>
      <c r="AA54" s="16">
        <v>42597</v>
      </c>
      <c r="AB54" s="32" t="s">
        <v>416</v>
      </c>
      <c r="AC54" s="8">
        <v>47</v>
      </c>
      <c r="AD54" s="1">
        <v>1</v>
      </c>
      <c r="AE54" s="9"/>
      <c r="AF54" s="8" t="s">
        <v>117</v>
      </c>
      <c r="AG54" s="1">
        <v>2017</v>
      </c>
      <c r="AH54" s="9">
        <v>42815</v>
      </c>
      <c r="AI54" s="8" t="s">
        <v>118</v>
      </c>
      <c r="AJ54" s="8"/>
      <c r="AK54" s="8"/>
      <c r="AL54" s="8"/>
    </row>
    <row r="55" spans="1:38" x14ac:dyDescent="0.2">
      <c r="A55" s="13">
        <v>2016</v>
      </c>
      <c r="B55" s="13" t="s">
        <v>171</v>
      </c>
      <c r="C55" s="15" t="s">
        <v>99</v>
      </c>
      <c r="D55" s="8">
        <v>4</v>
      </c>
      <c r="E55" s="8" t="s">
        <v>461</v>
      </c>
      <c r="F55" s="8" t="s">
        <v>461</v>
      </c>
      <c r="G55" s="8" t="s">
        <v>457</v>
      </c>
      <c r="H55" s="8" t="s">
        <v>143</v>
      </c>
      <c r="I55" s="8" t="s">
        <v>144</v>
      </c>
      <c r="J55" s="8" t="s">
        <v>145</v>
      </c>
      <c r="K55" s="8" t="s">
        <v>185</v>
      </c>
      <c r="L55" s="15" t="s">
        <v>89</v>
      </c>
      <c r="M55" s="13">
        <v>0</v>
      </c>
      <c r="N55" s="13">
        <v>0</v>
      </c>
      <c r="O55" s="13" t="s">
        <v>90</v>
      </c>
      <c r="P55" s="13" t="s">
        <v>91</v>
      </c>
      <c r="Q55" s="13" t="s">
        <v>116</v>
      </c>
      <c r="R55" s="13" t="s">
        <v>90</v>
      </c>
      <c r="S55" s="13" t="s">
        <v>91</v>
      </c>
      <c r="T55" s="8" t="s">
        <v>92</v>
      </c>
      <c r="U55" s="8" t="s">
        <v>185</v>
      </c>
      <c r="V55" s="16">
        <v>42600</v>
      </c>
      <c r="W55" s="18" t="s">
        <v>186</v>
      </c>
      <c r="X55" s="1">
        <v>48</v>
      </c>
      <c r="Y55" s="21">
        <v>1210</v>
      </c>
      <c r="Z55" s="21">
        <v>0</v>
      </c>
      <c r="AA55" s="16">
        <v>42605</v>
      </c>
      <c r="AB55" s="31" t="s">
        <v>417</v>
      </c>
      <c r="AC55" s="8">
        <v>48</v>
      </c>
      <c r="AD55" s="1">
        <v>1</v>
      </c>
      <c r="AE55" s="16"/>
      <c r="AF55" s="13" t="s">
        <v>117</v>
      </c>
      <c r="AG55" s="1">
        <v>2017</v>
      </c>
      <c r="AH55" s="16">
        <v>42815</v>
      </c>
      <c r="AI55" s="8" t="s">
        <v>118</v>
      </c>
      <c r="AJ55" s="13"/>
      <c r="AK55" s="13"/>
      <c r="AL55" s="13"/>
    </row>
    <row r="56" spans="1:38" x14ac:dyDescent="0.2">
      <c r="A56" s="13">
        <v>2016</v>
      </c>
      <c r="B56" s="13" t="s">
        <v>171</v>
      </c>
      <c r="C56" s="15" t="s">
        <v>99</v>
      </c>
      <c r="D56" s="8">
        <v>5</v>
      </c>
      <c r="E56" s="8" t="s">
        <v>259</v>
      </c>
      <c r="F56" s="8" t="s">
        <v>259</v>
      </c>
      <c r="G56" s="8" t="s">
        <v>457</v>
      </c>
      <c r="H56" s="8" t="s">
        <v>124</v>
      </c>
      <c r="I56" s="8" t="s">
        <v>125</v>
      </c>
      <c r="J56" s="8" t="s">
        <v>126</v>
      </c>
      <c r="K56" s="8" t="s">
        <v>180</v>
      </c>
      <c r="L56" s="15" t="s">
        <v>89</v>
      </c>
      <c r="M56" s="13">
        <v>0</v>
      </c>
      <c r="N56" s="13">
        <v>0</v>
      </c>
      <c r="O56" s="13" t="s">
        <v>90</v>
      </c>
      <c r="P56" s="13" t="s">
        <v>91</v>
      </c>
      <c r="Q56" s="13" t="s">
        <v>116</v>
      </c>
      <c r="R56" s="13" t="s">
        <v>90</v>
      </c>
      <c r="S56" s="13" t="s">
        <v>91</v>
      </c>
      <c r="T56" s="8" t="s">
        <v>92</v>
      </c>
      <c r="U56" s="8" t="s">
        <v>180</v>
      </c>
      <c r="V56" s="16">
        <v>42585</v>
      </c>
      <c r="W56" s="16">
        <v>42585</v>
      </c>
      <c r="X56" s="1">
        <v>49</v>
      </c>
      <c r="Y56" s="21">
        <v>5147</v>
      </c>
      <c r="Z56" s="21">
        <v>0</v>
      </c>
      <c r="AA56" s="16">
        <v>42586</v>
      </c>
      <c r="AB56" s="31" t="s">
        <v>418</v>
      </c>
      <c r="AC56" s="8">
        <v>49</v>
      </c>
      <c r="AD56" s="1">
        <v>1</v>
      </c>
      <c r="AE56" s="16"/>
      <c r="AF56" s="13" t="s">
        <v>117</v>
      </c>
      <c r="AG56" s="1">
        <v>2017</v>
      </c>
      <c r="AH56" s="16">
        <v>42815</v>
      </c>
      <c r="AI56" s="8" t="s">
        <v>118</v>
      </c>
      <c r="AJ56" s="13"/>
      <c r="AK56" s="13"/>
      <c r="AL56" s="13"/>
    </row>
    <row r="57" spans="1:38" x14ac:dyDescent="0.2">
      <c r="A57" s="13">
        <v>2016</v>
      </c>
      <c r="B57" s="13" t="s">
        <v>171</v>
      </c>
      <c r="C57" s="15" t="s">
        <v>99</v>
      </c>
      <c r="D57" s="8">
        <v>5</v>
      </c>
      <c r="E57" s="8" t="s">
        <v>259</v>
      </c>
      <c r="F57" s="8" t="s">
        <v>259</v>
      </c>
      <c r="G57" s="8" t="s">
        <v>457</v>
      </c>
      <c r="H57" s="8" t="s">
        <v>124</v>
      </c>
      <c r="I57" s="8" t="s">
        <v>125</v>
      </c>
      <c r="J57" s="8" t="s">
        <v>126</v>
      </c>
      <c r="K57" s="8" t="s">
        <v>187</v>
      </c>
      <c r="L57" s="17" t="s">
        <v>89</v>
      </c>
      <c r="M57" s="8">
        <v>0</v>
      </c>
      <c r="N57" s="8">
        <v>0</v>
      </c>
      <c r="O57" s="8" t="s">
        <v>90</v>
      </c>
      <c r="P57" s="8" t="s">
        <v>91</v>
      </c>
      <c r="Q57" s="8" t="s">
        <v>116</v>
      </c>
      <c r="R57" s="8" t="s">
        <v>90</v>
      </c>
      <c r="S57" s="8" t="s">
        <v>91</v>
      </c>
      <c r="T57" s="8" t="s">
        <v>92</v>
      </c>
      <c r="U57" s="8" t="s">
        <v>187</v>
      </c>
      <c r="V57" s="16">
        <v>42592</v>
      </c>
      <c r="W57" s="18" t="s">
        <v>188</v>
      </c>
      <c r="X57" s="1">
        <v>50</v>
      </c>
      <c r="Y57" s="21">
        <v>5572.91</v>
      </c>
      <c r="Z57" s="21">
        <v>0</v>
      </c>
      <c r="AA57" s="16">
        <v>42593</v>
      </c>
      <c r="AB57" s="31" t="s">
        <v>419</v>
      </c>
      <c r="AC57" s="8">
        <v>50</v>
      </c>
      <c r="AD57" s="1">
        <v>1</v>
      </c>
      <c r="AE57" s="9"/>
      <c r="AF57" s="8" t="s">
        <v>117</v>
      </c>
      <c r="AG57" s="1">
        <v>2017</v>
      </c>
      <c r="AH57" s="9">
        <v>42815</v>
      </c>
      <c r="AI57" s="8" t="s">
        <v>118</v>
      </c>
      <c r="AJ57" s="8"/>
      <c r="AK57" s="13"/>
      <c r="AL57" s="13"/>
    </row>
    <row r="58" spans="1:38" x14ac:dyDescent="0.2">
      <c r="A58" s="13">
        <v>2016</v>
      </c>
      <c r="B58" s="13" t="s">
        <v>171</v>
      </c>
      <c r="C58" s="15" t="s">
        <v>99</v>
      </c>
      <c r="D58" s="8">
        <v>5</v>
      </c>
      <c r="E58" s="8" t="s">
        <v>259</v>
      </c>
      <c r="F58" s="8" t="s">
        <v>259</v>
      </c>
      <c r="G58" s="8" t="s">
        <v>457</v>
      </c>
      <c r="H58" s="8" t="s">
        <v>124</v>
      </c>
      <c r="I58" s="8" t="s">
        <v>125</v>
      </c>
      <c r="J58" s="8" t="s">
        <v>126</v>
      </c>
      <c r="K58" s="8" t="s">
        <v>189</v>
      </c>
      <c r="L58" s="15" t="s">
        <v>89</v>
      </c>
      <c r="M58" s="13">
        <v>0</v>
      </c>
      <c r="N58" s="13">
        <v>0</v>
      </c>
      <c r="O58" s="13" t="s">
        <v>90</v>
      </c>
      <c r="P58" s="13" t="s">
        <v>91</v>
      </c>
      <c r="Q58" s="13" t="s">
        <v>116</v>
      </c>
      <c r="R58" s="8" t="s">
        <v>90</v>
      </c>
      <c r="S58" s="8" t="s">
        <v>91</v>
      </c>
      <c r="T58" s="8" t="s">
        <v>91</v>
      </c>
      <c r="U58" s="8" t="s">
        <v>189</v>
      </c>
      <c r="V58" s="16">
        <v>42600</v>
      </c>
      <c r="W58" s="16">
        <v>42600</v>
      </c>
      <c r="X58" s="1">
        <v>51</v>
      </c>
      <c r="Y58" s="21">
        <v>5848</v>
      </c>
      <c r="Z58" s="21">
        <v>0</v>
      </c>
      <c r="AA58" s="16">
        <v>42601</v>
      </c>
      <c r="AB58" s="31" t="s">
        <v>420</v>
      </c>
      <c r="AC58" s="8">
        <v>51</v>
      </c>
      <c r="AD58" s="1">
        <v>1</v>
      </c>
      <c r="AE58" s="16"/>
      <c r="AF58" s="13" t="s">
        <v>117</v>
      </c>
      <c r="AG58" s="1">
        <v>2017</v>
      </c>
      <c r="AH58" s="16">
        <v>42815</v>
      </c>
      <c r="AI58" s="8" t="s">
        <v>118</v>
      </c>
      <c r="AJ58" s="13"/>
      <c r="AK58" s="13"/>
      <c r="AL58" s="13"/>
    </row>
    <row r="59" spans="1:38" x14ac:dyDescent="0.2">
      <c r="A59" s="13">
        <v>2016</v>
      </c>
      <c r="B59" s="13" t="s">
        <v>171</v>
      </c>
      <c r="C59" s="15" t="s">
        <v>99</v>
      </c>
      <c r="D59" s="8">
        <v>5</v>
      </c>
      <c r="E59" s="8" t="s">
        <v>259</v>
      </c>
      <c r="F59" s="8" t="s">
        <v>259</v>
      </c>
      <c r="G59" s="8" t="s">
        <v>457</v>
      </c>
      <c r="H59" s="8" t="s">
        <v>124</v>
      </c>
      <c r="I59" s="8" t="s">
        <v>125</v>
      </c>
      <c r="J59" s="8" t="s">
        <v>126</v>
      </c>
      <c r="K59" s="8" t="s">
        <v>297</v>
      </c>
      <c r="L59" s="15" t="s">
        <v>89</v>
      </c>
      <c r="M59" s="13">
        <v>0</v>
      </c>
      <c r="N59" s="13">
        <v>0</v>
      </c>
      <c r="O59" s="13" t="s">
        <v>90</v>
      </c>
      <c r="P59" s="13" t="s">
        <v>91</v>
      </c>
      <c r="Q59" s="13" t="s">
        <v>116</v>
      </c>
      <c r="R59" s="8" t="s">
        <v>90</v>
      </c>
      <c r="S59" s="8" t="s">
        <v>91</v>
      </c>
      <c r="T59" s="8" t="s">
        <v>92</v>
      </c>
      <c r="U59" s="8" t="s">
        <v>297</v>
      </c>
      <c r="V59" s="16">
        <v>42612</v>
      </c>
      <c r="W59" s="16">
        <v>42614</v>
      </c>
      <c r="X59" s="1">
        <v>52</v>
      </c>
      <c r="Y59" s="21">
        <v>3988</v>
      </c>
      <c r="Z59" s="21">
        <v>0</v>
      </c>
      <c r="AA59" s="16">
        <v>42615</v>
      </c>
      <c r="AB59" s="31" t="s">
        <v>421</v>
      </c>
      <c r="AC59" s="8">
        <v>52</v>
      </c>
      <c r="AD59" s="1">
        <v>1</v>
      </c>
      <c r="AE59" s="16"/>
      <c r="AF59" s="13" t="s">
        <v>117</v>
      </c>
      <c r="AG59" s="1">
        <v>2017</v>
      </c>
      <c r="AH59" s="16">
        <v>42815</v>
      </c>
      <c r="AI59" s="8" t="s">
        <v>118</v>
      </c>
      <c r="AJ59" s="13"/>
      <c r="AK59" s="13"/>
      <c r="AL59" s="13"/>
    </row>
    <row r="60" spans="1:38" x14ac:dyDescent="0.2">
      <c r="A60" s="13">
        <v>2016</v>
      </c>
      <c r="B60" s="13" t="s">
        <v>171</v>
      </c>
      <c r="C60" s="15" t="s">
        <v>99</v>
      </c>
      <c r="D60" s="8">
        <v>5</v>
      </c>
      <c r="E60" s="8" t="s">
        <v>460</v>
      </c>
      <c r="F60" s="8" t="s">
        <v>460</v>
      </c>
      <c r="G60" s="8" t="s">
        <v>455</v>
      </c>
      <c r="H60" s="8" t="s">
        <v>153</v>
      </c>
      <c r="I60" s="8" t="s">
        <v>154</v>
      </c>
      <c r="J60" s="8" t="s">
        <v>155</v>
      </c>
      <c r="K60" s="8" t="s">
        <v>190</v>
      </c>
      <c r="L60" s="15" t="s">
        <v>89</v>
      </c>
      <c r="M60" s="13">
        <v>0</v>
      </c>
      <c r="N60" s="13">
        <v>0</v>
      </c>
      <c r="O60" s="13" t="s">
        <v>90</v>
      </c>
      <c r="P60" s="13" t="s">
        <v>91</v>
      </c>
      <c r="Q60" s="13" t="s">
        <v>116</v>
      </c>
      <c r="R60" s="8" t="s">
        <v>90</v>
      </c>
      <c r="S60" s="8" t="s">
        <v>91</v>
      </c>
      <c r="T60" s="8" t="s">
        <v>92</v>
      </c>
      <c r="U60" s="8" t="s">
        <v>190</v>
      </c>
      <c r="V60" s="16">
        <v>42585</v>
      </c>
      <c r="W60" s="16">
        <v>42587</v>
      </c>
      <c r="X60" s="1">
        <v>53</v>
      </c>
      <c r="Y60" s="21">
        <v>5850.36</v>
      </c>
      <c r="Z60" s="21">
        <v>1149.6400000000001</v>
      </c>
      <c r="AA60" s="16">
        <v>42588</v>
      </c>
      <c r="AB60" s="31" t="s">
        <v>422</v>
      </c>
      <c r="AC60" s="8">
        <v>53</v>
      </c>
      <c r="AD60" s="1">
        <v>1</v>
      </c>
      <c r="AE60" s="16"/>
      <c r="AF60" s="13" t="s">
        <v>117</v>
      </c>
      <c r="AG60" s="1">
        <v>2017</v>
      </c>
      <c r="AH60" s="16">
        <v>42815</v>
      </c>
      <c r="AI60" s="8" t="s">
        <v>118</v>
      </c>
      <c r="AJ60" s="13"/>
      <c r="AK60" s="13"/>
      <c r="AL60" s="13"/>
    </row>
    <row r="61" spans="1:38" x14ac:dyDescent="0.2">
      <c r="A61" s="13">
        <v>2016</v>
      </c>
      <c r="B61" s="13" t="s">
        <v>171</v>
      </c>
      <c r="C61" s="15" t="s">
        <v>99</v>
      </c>
      <c r="D61" s="8">
        <v>5</v>
      </c>
      <c r="E61" s="8" t="s">
        <v>259</v>
      </c>
      <c r="F61" s="8" t="s">
        <v>259</v>
      </c>
      <c r="G61" s="8" t="s">
        <v>457</v>
      </c>
      <c r="H61" s="8" t="s">
        <v>191</v>
      </c>
      <c r="I61" s="8" t="s">
        <v>192</v>
      </c>
      <c r="J61" s="8" t="s">
        <v>193</v>
      </c>
      <c r="K61" s="8" t="s">
        <v>194</v>
      </c>
      <c r="L61" s="17" t="s">
        <v>89</v>
      </c>
      <c r="M61" s="13">
        <v>0</v>
      </c>
      <c r="N61" s="13">
        <v>0</v>
      </c>
      <c r="O61" s="13" t="s">
        <v>90</v>
      </c>
      <c r="P61" s="13" t="s">
        <v>91</v>
      </c>
      <c r="Q61" s="13" t="s">
        <v>116</v>
      </c>
      <c r="R61" s="8" t="s">
        <v>90</v>
      </c>
      <c r="S61" s="8" t="s">
        <v>91</v>
      </c>
      <c r="T61" s="8" t="s">
        <v>92</v>
      </c>
      <c r="U61" s="8" t="s">
        <v>194</v>
      </c>
      <c r="V61" s="16">
        <v>42619</v>
      </c>
      <c r="W61" s="16">
        <v>42619</v>
      </c>
      <c r="X61" s="1">
        <v>54</v>
      </c>
      <c r="Y61" s="21">
        <v>3080.74</v>
      </c>
      <c r="Z61" s="21">
        <v>0</v>
      </c>
      <c r="AA61" s="16">
        <v>42634</v>
      </c>
      <c r="AB61" s="31" t="s">
        <v>423</v>
      </c>
      <c r="AC61" s="8">
        <v>54</v>
      </c>
      <c r="AD61" s="1">
        <v>1</v>
      </c>
      <c r="AE61" s="16"/>
      <c r="AF61" s="13" t="s">
        <v>117</v>
      </c>
      <c r="AG61" s="1">
        <v>2017</v>
      </c>
      <c r="AH61" s="16">
        <v>42815</v>
      </c>
      <c r="AI61" s="8" t="s">
        <v>118</v>
      </c>
      <c r="AJ61" s="13"/>
      <c r="AK61" s="13"/>
      <c r="AL61" s="13"/>
    </row>
    <row r="62" spans="1:38" x14ac:dyDescent="0.2">
      <c r="A62" s="13">
        <v>2016</v>
      </c>
      <c r="B62" s="13" t="s">
        <v>171</v>
      </c>
      <c r="C62" s="15" t="s">
        <v>99</v>
      </c>
      <c r="D62" s="8">
        <v>5</v>
      </c>
      <c r="E62" s="8" t="s">
        <v>259</v>
      </c>
      <c r="F62" s="8" t="s">
        <v>259</v>
      </c>
      <c r="G62" s="8" t="s">
        <v>457</v>
      </c>
      <c r="H62" s="8" t="s">
        <v>124</v>
      </c>
      <c r="I62" s="8" t="s">
        <v>125</v>
      </c>
      <c r="J62" s="8" t="s">
        <v>126</v>
      </c>
      <c r="K62" s="8" t="s">
        <v>180</v>
      </c>
      <c r="L62" s="15" t="s">
        <v>89</v>
      </c>
      <c r="M62" s="13">
        <v>0</v>
      </c>
      <c r="N62" s="13">
        <v>0</v>
      </c>
      <c r="O62" s="13" t="s">
        <v>90</v>
      </c>
      <c r="P62" s="13" t="s">
        <v>91</v>
      </c>
      <c r="Q62" s="13" t="s">
        <v>116</v>
      </c>
      <c r="R62" s="8" t="s">
        <v>90</v>
      </c>
      <c r="S62" s="8" t="s">
        <v>91</v>
      </c>
      <c r="T62" s="8" t="s">
        <v>92</v>
      </c>
      <c r="U62" s="8" t="s">
        <v>180</v>
      </c>
      <c r="V62" s="16">
        <v>42625</v>
      </c>
      <c r="W62" s="16">
        <v>42625</v>
      </c>
      <c r="X62" s="1">
        <v>55</v>
      </c>
      <c r="Y62" s="21">
        <v>7750.72</v>
      </c>
      <c r="Z62" s="21">
        <v>0</v>
      </c>
      <c r="AA62" s="16">
        <v>42627</v>
      </c>
      <c r="AB62" s="31" t="s">
        <v>424</v>
      </c>
      <c r="AC62" s="8">
        <v>55</v>
      </c>
      <c r="AD62" s="1">
        <v>1</v>
      </c>
      <c r="AE62" s="16"/>
      <c r="AF62" s="13" t="s">
        <v>117</v>
      </c>
      <c r="AG62" s="1">
        <v>2017</v>
      </c>
      <c r="AH62" s="16">
        <v>42815</v>
      </c>
      <c r="AI62" s="8" t="s">
        <v>118</v>
      </c>
      <c r="AJ62" s="13"/>
      <c r="AK62" s="13"/>
      <c r="AL62" s="13"/>
    </row>
    <row r="63" spans="1:38" x14ac:dyDescent="0.2">
      <c r="A63" s="13">
        <v>2016</v>
      </c>
      <c r="B63" s="13" t="s">
        <v>171</v>
      </c>
      <c r="C63" s="15" t="s">
        <v>99</v>
      </c>
      <c r="D63" s="8">
        <v>5</v>
      </c>
      <c r="E63" s="8" t="s">
        <v>259</v>
      </c>
      <c r="F63" s="8" t="s">
        <v>259</v>
      </c>
      <c r="G63" s="8" t="s">
        <v>457</v>
      </c>
      <c r="H63" s="8" t="s">
        <v>124</v>
      </c>
      <c r="I63" s="8" t="s">
        <v>125</v>
      </c>
      <c r="J63" s="8" t="s">
        <v>126</v>
      </c>
      <c r="K63" s="8" t="s">
        <v>180</v>
      </c>
      <c r="L63" s="15" t="s">
        <v>89</v>
      </c>
      <c r="M63" s="13">
        <v>0</v>
      </c>
      <c r="N63" s="13">
        <v>0</v>
      </c>
      <c r="O63" s="13" t="s">
        <v>90</v>
      </c>
      <c r="P63" s="13" t="s">
        <v>91</v>
      </c>
      <c r="Q63" s="13" t="s">
        <v>116</v>
      </c>
      <c r="R63" s="8" t="s">
        <v>90</v>
      </c>
      <c r="S63" s="8" t="s">
        <v>91</v>
      </c>
      <c r="T63" s="8" t="s">
        <v>92</v>
      </c>
      <c r="U63" s="8" t="s">
        <v>180</v>
      </c>
      <c r="V63" s="16">
        <v>42636</v>
      </c>
      <c r="W63" s="16">
        <v>42636</v>
      </c>
      <c r="X63" s="1">
        <v>56</v>
      </c>
      <c r="Y63" s="21">
        <v>3495</v>
      </c>
      <c r="Z63" s="21">
        <v>0</v>
      </c>
      <c r="AA63" s="16">
        <v>42640</v>
      </c>
      <c r="AB63" s="31" t="s">
        <v>425</v>
      </c>
      <c r="AC63" s="8">
        <v>56</v>
      </c>
      <c r="AD63" s="1">
        <v>1</v>
      </c>
      <c r="AE63" s="16"/>
      <c r="AF63" s="13" t="s">
        <v>117</v>
      </c>
      <c r="AG63" s="1">
        <v>2017</v>
      </c>
      <c r="AH63" s="16">
        <v>42815</v>
      </c>
      <c r="AI63" s="8" t="s">
        <v>118</v>
      </c>
      <c r="AJ63" s="13"/>
      <c r="AK63" s="13"/>
      <c r="AL63" s="13"/>
    </row>
    <row r="64" spans="1:38" x14ac:dyDescent="0.2">
      <c r="A64" s="13">
        <v>2016</v>
      </c>
      <c r="B64" s="13" t="s">
        <v>171</v>
      </c>
      <c r="C64" s="15" t="s">
        <v>99</v>
      </c>
      <c r="D64" s="8">
        <v>5</v>
      </c>
      <c r="E64" s="8" t="s">
        <v>460</v>
      </c>
      <c r="F64" s="8" t="s">
        <v>460</v>
      </c>
      <c r="G64" s="8" t="s">
        <v>455</v>
      </c>
      <c r="H64" s="8" t="s">
        <v>153</v>
      </c>
      <c r="I64" s="8" t="s">
        <v>154</v>
      </c>
      <c r="J64" s="8" t="s">
        <v>155</v>
      </c>
      <c r="K64" s="8" t="s">
        <v>195</v>
      </c>
      <c r="L64" s="15" t="s">
        <v>89</v>
      </c>
      <c r="M64" s="13">
        <v>0</v>
      </c>
      <c r="N64" s="13">
        <v>0</v>
      </c>
      <c r="O64" s="13" t="s">
        <v>90</v>
      </c>
      <c r="P64" s="13" t="s">
        <v>91</v>
      </c>
      <c r="Q64" s="13" t="s">
        <v>116</v>
      </c>
      <c r="R64" s="8" t="s">
        <v>90</v>
      </c>
      <c r="S64" s="8" t="s">
        <v>91</v>
      </c>
      <c r="T64" s="8" t="s">
        <v>92</v>
      </c>
      <c r="U64" s="8" t="s">
        <v>195</v>
      </c>
      <c r="V64" s="16">
        <v>42636</v>
      </c>
      <c r="W64" s="16">
        <v>42637</v>
      </c>
      <c r="X64" s="1">
        <v>57</v>
      </c>
      <c r="Y64" s="21">
        <v>5337.43</v>
      </c>
      <c r="Z64" s="21">
        <v>0</v>
      </c>
      <c r="AA64" s="16">
        <v>42639</v>
      </c>
      <c r="AB64" s="31" t="s">
        <v>426</v>
      </c>
      <c r="AC64" s="8">
        <v>57</v>
      </c>
      <c r="AD64" s="1">
        <v>1</v>
      </c>
      <c r="AE64" s="16"/>
      <c r="AF64" s="13" t="s">
        <v>117</v>
      </c>
      <c r="AG64" s="1">
        <v>2017</v>
      </c>
      <c r="AH64" s="16">
        <v>42815</v>
      </c>
      <c r="AI64" s="8" t="s">
        <v>118</v>
      </c>
      <c r="AJ64" s="13"/>
      <c r="AK64" s="13"/>
      <c r="AL64" s="13"/>
    </row>
    <row r="65" spans="1:41" x14ac:dyDescent="0.2">
      <c r="A65" s="13">
        <v>2016</v>
      </c>
      <c r="B65" s="13" t="s">
        <v>171</v>
      </c>
      <c r="C65" s="15" t="s">
        <v>99</v>
      </c>
      <c r="D65" s="8">
        <v>5</v>
      </c>
      <c r="E65" s="8" t="s">
        <v>259</v>
      </c>
      <c r="F65" s="8" t="s">
        <v>259</v>
      </c>
      <c r="G65" s="8" t="s">
        <v>457</v>
      </c>
      <c r="H65" s="8" t="s">
        <v>191</v>
      </c>
      <c r="I65" s="8" t="s">
        <v>192</v>
      </c>
      <c r="J65" s="8" t="s">
        <v>193</v>
      </c>
      <c r="K65" s="8" t="s">
        <v>180</v>
      </c>
      <c r="L65" s="15" t="s">
        <v>89</v>
      </c>
      <c r="M65" s="13">
        <v>0</v>
      </c>
      <c r="N65" s="13">
        <v>0</v>
      </c>
      <c r="O65" s="13" t="s">
        <v>90</v>
      </c>
      <c r="P65" s="13" t="s">
        <v>91</v>
      </c>
      <c r="Q65" s="13" t="s">
        <v>116</v>
      </c>
      <c r="R65" s="8" t="s">
        <v>90</v>
      </c>
      <c r="S65" s="8" t="s">
        <v>91</v>
      </c>
      <c r="T65" s="8" t="s">
        <v>92</v>
      </c>
      <c r="U65" s="8" t="s">
        <v>180</v>
      </c>
      <c r="V65" s="16">
        <v>42641</v>
      </c>
      <c r="W65" s="16">
        <v>42641</v>
      </c>
      <c r="X65" s="1">
        <v>58</v>
      </c>
      <c r="Y65" s="21">
        <v>3913.78</v>
      </c>
      <c r="Z65" s="21">
        <v>0</v>
      </c>
      <c r="AA65" s="16"/>
      <c r="AB65" s="13"/>
      <c r="AC65" s="8">
        <v>58</v>
      </c>
      <c r="AD65" s="1">
        <v>1</v>
      </c>
      <c r="AE65" s="16"/>
      <c r="AF65" s="13" t="s">
        <v>117</v>
      </c>
      <c r="AG65" s="1">
        <v>2017</v>
      </c>
      <c r="AH65" s="16">
        <v>42816</v>
      </c>
      <c r="AI65" s="8" t="s">
        <v>127</v>
      </c>
      <c r="AJ65" s="13"/>
      <c r="AK65" s="13"/>
      <c r="AL65" s="13"/>
    </row>
    <row r="66" spans="1:41" x14ac:dyDescent="0.2">
      <c r="A66" s="13">
        <v>2016</v>
      </c>
      <c r="B66" s="13" t="s">
        <v>171</v>
      </c>
      <c r="C66" s="15" t="s">
        <v>99</v>
      </c>
      <c r="D66" s="8">
        <v>5</v>
      </c>
      <c r="E66" s="8" t="s">
        <v>259</v>
      </c>
      <c r="F66" s="8" t="s">
        <v>259</v>
      </c>
      <c r="G66" s="8" t="s">
        <v>457</v>
      </c>
      <c r="H66" s="8" t="s">
        <v>124</v>
      </c>
      <c r="I66" s="8" t="s">
        <v>125</v>
      </c>
      <c r="J66" s="8" t="s">
        <v>126</v>
      </c>
      <c r="K66" s="8" t="s">
        <v>196</v>
      </c>
      <c r="L66" s="15" t="s">
        <v>89</v>
      </c>
      <c r="M66" s="13">
        <v>0</v>
      </c>
      <c r="N66" s="13">
        <v>0</v>
      </c>
      <c r="O66" s="13" t="s">
        <v>90</v>
      </c>
      <c r="P66" s="13" t="s">
        <v>91</v>
      </c>
      <c r="Q66" s="13" t="s">
        <v>116</v>
      </c>
      <c r="R66" s="8" t="s">
        <v>90</v>
      </c>
      <c r="S66" s="8" t="s">
        <v>91</v>
      </c>
      <c r="T66" s="8" t="s">
        <v>92</v>
      </c>
      <c r="U66" s="8" t="s">
        <v>196</v>
      </c>
      <c r="V66" s="16">
        <v>42642</v>
      </c>
      <c r="W66" s="16">
        <v>42642</v>
      </c>
      <c r="X66" s="1">
        <v>59</v>
      </c>
      <c r="Y66" s="21">
        <v>3825</v>
      </c>
      <c r="Z66" s="21">
        <v>175</v>
      </c>
      <c r="AA66" s="16"/>
      <c r="AB66" s="13"/>
      <c r="AC66" s="8">
        <v>59</v>
      </c>
      <c r="AD66" s="1">
        <v>1</v>
      </c>
      <c r="AE66" s="16"/>
      <c r="AF66" s="13" t="s">
        <v>117</v>
      </c>
      <c r="AG66" s="1">
        <v>2017</v>
      </c>
      <c r="AH66" s="16">
        <v>42816</v>
      </c>
      <c r="AI66" s="8" t="s">
        <v>127</v>
      </c>
      <c r="AJ66" s="13"/>
      <c r="AK66" s="13"/>
      <c r="AL66" s="13"/>
    </row>
    <row r="67" spans="1:41" x14ac:dyDescent="0.2">
      <c r="A67" s="1">
        <v>2016</v>
      </c>
      <c r="B67" s="1" t="s">
        <v>197</v>
      </c>
      <c r="C67" s="4" t="s">
        <v>99</v>
      </c>
      <c r="D67" s="13">
        <v>4</v>
      </c>
      <c r="E67" s="8" t="s">
        <v>461</v>
      </c>
      <c r="F67" s="8" t="s">
        <v>461</v>
      </c>
      <c r="G67" s="8" t="s">
        <v>457</v>
      </c>
      <c r="H67" s="8" t="s">
        <v>143</v>
      </c>
      <c r="I67" s="8" t="s">
        <v>144</v>
      </c>
      <c r="J67" s="8" t="s">
        <v>145</v>
      </c>
      <c r="K67" s="8" t="s">
        <v>298</v>
      </c>
      <c r="L67" s="4" t="s">
        <v>89</v>
      </c>
      <c r="M67" s="1">
        <v>0</v>
      </c>
      <c r="N67" s="1">
        <v>0</v>
      </c>
      <c r="O67" s="1" t="s">
        <v>90</v>
      </c>
      <c r="P67" s="1" t="s">
        <v>91</v>
      </c>
      <c r="Q67" s="1" t="s">
        <v>116</v>
      </c>
      <c r="R67" s="1" t="s">
        <v>90</v>
      </c>
      <c r="S67" s="1" t="s">
        <v>91</v>
      </c>
      <c r="T67" s="8" t="s">
        <v>92</v>
      </c>
      <c r="U67" s="8" t="s">
        <v>298</v>
      </c>
      <c r="V67" s="5">
        <v>42654</v>
      </c>
      <c r="W67" s="19">
        <v>42656</v>
      </c>
      <c r="X67" s="1">
        <v>60</v>
      </c>
      <c r="Y67" s="22">
        <v>5528.16</v>
      </c>
      <c r="Z67" s="25">
        <v>0</v>
      </c>
      <c r="AA67" s="16"/>
      <c r="AB67" s="12"/>
      <c r="AC67" s="8">
        <v>60</v>
      </c>
      <c r="AD67" s="1">
        <v>1</v>
      </c>
      <c r="AE67" s="5"/>
      <c r="AF67" s="1" t="s">
        <v>117</v>
      </c>
      <c r="AG67" s="1">
        <v>2017</v>
      </c>
      <c r="AH67" s="5">
        <v>42815</v>
      </c>
      <c r="AI67" s="8" t="s">
        <v>127</v>
      </c>
    </row>
    <row r="68" spans="1:41" x14ac:dyDescent="0.2">
      <c r="A68" s="1">
        <v>2016</v>
      </c>
      <c r="B68" s="1" t="s">
        <v>197</v>
      </c>
      <c r="C68" s="4" t="s">
        <v>99</v>
      </c>
      <c r="D68" s="13">
        <v>5</v>
      </c>
      <c r="E68" s="8" t="s">
        <v>460</v>
      </c>
      <c r="F68" s="8" t="s">
        <v>460</v>
      </c>
      <c r="G68" s="8" t="s">
        <v>455</v>
      </c>
      <c r="H68" s="8" t="s">
        <v>153</v>
      </c>
      <c r="I68" s="8" t="s">
        <v>154</v>
      </c>
      <c r="J68" s="8" t="s">
        <v>155</v>
      </c>
      <c r="K68" s="16" t="s">
        <v>198</v>
      </c>
      <c r="L68" s="4" t="s">
        <v>89</v>
      </c>
      <c r="M68" s="1">
        <v>0</v>
      </c>
      <c r="N68" s="1">
        <v>0</v>
      </c>
      <c r="O68" s="1" t="s">
        <v>90</v>
      </c>
      <c r="P68" s="1" t="s">
        <v>91</v>
      </c>
      <c r="Q68" s="1" t="s">
        <v>116</v>
      </c>
      <c r="R68" s="1" t="s">
        <v>90</v>
      </c>
      <c r="S68" s="1" t="s">
        <v>91</v>
      </c>
      <c r="T68" s="8" t="s">
        <v>92</v>
      </c>
      <c r="U68" s="16" t="s">
        <v>198</v>
      </c>
      <c r="V68" s="5">
        <v>42648</v>
      </c>
      <c r="W68" s="5">
        <v>42649</v>
      </c>
      <c r="X68" s="1">
        <v>61</v>
      </c>
      <c r="Y68" s="22">
        <v>3481.15</v>
      </c>
      <c r="Z68" s="22">
        <v>2518.85</v>
      </c>
      <c r="AA68" s="16"/>
      <c r="AC68" s="8">
        <v>61</v>
      </c>
      <c r="AD68" s="1">
        <v>1</v>
      </c>
      <c r="AE68" s="5"/>
      <c r="AF68" s="8" t="s">
        <v>117</v>
      </c>
      <c r="AG68" s="1">
        <v>2017</v>
      </c>
      <c r="AH68" s="5">
        <v>42815</v>
      </c>
      <c r="AI68" s="8" t="s">
        <v>127</v>
      </c>
    </row>
    <row r="69" spans="1:41" x14ac:dyDescent="0.2">
      <c r="A69" s="1">
        <v>2016</v>
      </c>
      <c r="B69" s="1" t="s">
        <v>197</v>
      </c>
      <c r="C69" s="4" t="s">
        <v>99</v>
      </c>
      <c r="D69" s="13">
        <v>5</v>
      </c>
      <c r="E69" s="8" t="s">
        <v>259</v>
      </c>
      <c r="F69" s="8" t="s">
        <v>259</v>
      </c>
      <c r="G69" s="8" t="s">
        <v>457</v>
      </c>
      <c r="H69" s="8" t="s">
        <v>199</v>
      </c>
      <c r="I69" s="8" t="s">
        <v>125</v>
      </c>
      <c r="J69" s="8" t="s">
        <v>126</v>
      </c>
      <c r="K69" s="13" t="s">
        <v>200</v>
      </c>
      <c r="L69" s="4" t="s">
        <v>89</v>
      </c>
      <c r="M69" s="1">
        <v>0</v>
      </c>
      <c r="N69" s="1">
        <v>0</v>
      </c>
      <c r="O69" s="1" t="s">
        <v>90</v>
      </c>
      <c r="P69" s="1" t="s">
        <v>91</v>
      </c>
      <c r="Q69" s="1" t="s">
        <v>116</v>
      </c>
      <c r="R69" s="1" t="s">
        <v>90</v>
      </c>
      <c r="S69" s="1" t="s">
        <v>91</v>
      </c>
      <c r="T69" s="8" t="s">
        <v>92</v>
      </c>
      <c r="U69" s="13" t="s">
        <v>200</v>
      </c>
      <c r="V69" s="16">
        <v>42649</v>
      </c>
      <c r="W69" s="16">
        <v>42649</v>
      </c>
      <c r="X69" s="1">
        <v>62</v>
      </c>
      <c r="Y69" s="22">
        <v>11900</v>
      </c>
      <c r="Z69" s="25">
        <v>0</v>
      </c>
      <c r="AA69" s="16"/>
      <c r="AC69" s="8">
        <v>62</v>
      </c>
      <c r="AD69" s="1">
        <v>1</v>
      </c>
      <c r="AE69" s="5"/>
      <c r="AF69" s="8" t="s">
        <v>117</v>
      </c>
      <c r="AG69" s="1">
        <v>2017</v>
      </c>
      <c r="AH69" s="5">
        <v>42815</v>
      </c>
      <c r="AI69" s="8" t="s">
        <v>127</v>
      </c>
    </row>
    <row r="70" spans="1:41" x14ac:dyDescent="0.2">
      <c r="A70" s="1">
        <v>2016</v>
      </c>
      <c r="B70" s="1" t="s">
        <v>197</v>
      </c>
      <c r="C70" s="4" t="s">
        <v>99</v>
      </c>
      <c r="D70" s="13">
        <v>5</v>
      </c>
      <c r="E70" s="8" t="s">
        <v>259</v>
      </c>
      <c r="F70" s="8" t="s">
        <v>259</v>
      </c>
      <c r="G70" s="8" t="s">
        <v>457</v>
      </c>
      <c r="H70" s="8" t="s">
        <v>199</v>
      </c>
      <c r="I70" s="8" t="s">
        <v>125</v>
      </c>
      <c r="J70" s="8" t="s">
        <v>126</v>
      </c>
      <c r="K70" s="8" t="s">
        <v>201</v>
      </c>
      <c r="L70" s="4" t="s">
        <v>89</v>
      </c>
      <c r="M70" s="1">
        <v>0</v>
      </c>
      <c r="N70" s="1">
        <v>0</v>
      </c>
      <c r="O70" s="1" t="s">
        <v>90</v>
      </c>
      <c r="P70" s="1" t="s">
        <v>91</v>
      </c>
      <c r="Q70" s="1" t="s">
        <v>116</v>
      </c>
      <c r="R70" s="1" t="s">
        <v>90</v>
      </c>
      <c r="S70" s="1" t="s">
        <v>91</v>
      </c>
      <c r="T70" s="8" t="s">
        <v>92</v>
      </c>
      <c r="U70" s="8" t="s">
        <v>201</v>
      </c>
      <c r="V70" s="9">
        <v>42652</v>
      </c>
      <c r="W70" s="9">
        <v>42653</v>
      </c>
      <c r="X70" s="1">
        <v>63</v>
      </c>
      <c r="Y70" s="22">
        <v>10053.32</v>
      </c>
      <c r="Z70" s="24">
        <v>0</v>
      </c>
      <c r="AA70" s="16"/>
      <c r="AB70" s="10"/>
      <c r="AC70" s="8">
        <v>63</v>
      </c>
      <c r="AD70" s="1">
        <v>1</v>
      </c>
      <c r="AE70" s="11"/>
      <c r="AF70" s="8" t="s">
        <v>117</v>
      </c>
      <c r="AG70" s="1">
        <v>2017</v>
      </c>
      <c r="AH70" s="5">
        <v>42815</v>
      </c>
      <c r="AI70" s="8" t="s">
        <v>127</v>
      </c>
    </row>
    <row r="71" spans="1:41" x14ac:dyDescent="0.2">
      <c r="A71" s="1">
        <v>2016</v>
      </c>
      <c r="B71" s="1" t="s">
        <v>197</v>
      </c>
      <c r="C71" s="4" t="s">
        <v>99</v>
      </c>
      <c r="D71" s="13">
        <v>5</v>
      </c>
      <c r="E71" s="8" t="s">
        <v>259</v>
      </c>
      <c r="F71" s="8" t="s">
        <v>259</v>
      </c>
      <c r="G71" s="8" t="s">
        <v>457</v>
      </c>
      <c r="H71" s="8" t="s">
        <v>199</v>
      </c>
      <c r="I71" s="8" t="s">
        <v>125</v>
      </c>
      <c r="J71" s="8" t="s">
        <v>126</v>
      </c>
      <c r="K71" s="8" t="s">
        <v>202</v>
      </c>
      <c r="L71" s="4" t="s">
        <v>89</v>
      </c>
      <c r="M71" s="1">
        <v>0</v>
      </c>
      <c r="N71" s="1">
        <v>0</v>
      </c>
      <c r="O71" s="1" t="s">
        <v>90</v>
      </c>
      <c r="P71" s="1" t="s">
        <v>91</v>
      </c>
      <c r="Q71" s="1" t="s">
        <v>116</v>
      </c>
      <c r="R71" s="1" t="s">
        <v>90</v>
      </c>
      <c r="S71" s="1" t="s">
        <v>91</v>
      </c>
      <c r="T71" s="8" t="s">
        <v>92</v>
      </c>
      <c r="U71" s="8" t="s">
        <v>202</v>
      </c>
      <c r="V71" s="16">
        <v>42656</v>
      </c>
      <c r="W71" s="16">
        <v>42656</v>
      </c>
      <c r="X71" s="1">
        <v>64</v>
      </c>
      <c r="Y71" s="22">
        <v>3200.01</v>
      </c>
      <c r="Z71" s="28">
        <v>1799.99</v>
      </c>
      <c r="AA71" s="16"/>
      <c r="AC71" s="8">
        <v>64</v>
      </c>
      <c r="AD71" s="1">
        <v>1</v>
      </c>
      <c r="AE71" s="5"/>
      <c r="AF71" s="8" t="s">
        <v>117</v>
      </c>
      <c r="AG71" s="1">
        <v>2017</v>
      </c>
      <c r="AH71" s="5">
        <v>42815</v>
      </c>
      <c r="AI71" s="8" t="s">
        <v>127</v>
      </c>
    </row>
    <row r="72" spans="1:41" x14ac:dyDescent="0.2">
      <c r="A72" s="1">
        <v>2016</v>
      </c>
      <c r="B72" s="1" t="s">
        <v>197</v>
      </c>
      <c r="C72" s="4" t="s">
        <v>99</v>
      </c>
      <c r="D72" s="8">
        <v>1</v>
      </c>
      <c r="E72" s="8" t="s">
        <v>292</v>
      </c>
      <c r="F72" s="8" t="s">
        <v>462</v>
      </c>
      <c r="G72" s="8" t="s">
        <v>463</v>
      </c>
      <c r="H72" s="8" t="s">
        <v>203</v>
      </c>
      <c r="I72" s="8" t="s">
        <v>204</v>
      </c>
      <c r="J72" s="8" t="s">
        <v>205</v>
      </c>
      <c r="K72" s="8"/>
      <c r="L72" s="4" t="s">
        <v>89</v>
      </c>
      <c r="M72" s="1">
        <v>0</v>
      </c>
      <c r="N72" s="1">
        <v>0</v>
      </c>
      <c r="O72" s="1" t="s">
        <v>90</v>
      </c>
      <c r="P72" s="1" t="s">
        <v>91</v>
      </c>
      <c r="Q72" s="1" t="s">
        <v>116</v>
      </c>
      <c r="R72" s="1" t="s">
        <v>90</v>
      </c>
      <c r="S72" s="1" t="s">
        <v>91</v>
      </c>
      <c r="T72" s="8" t="s">
        <v>92</v>
      </c>
      <c r="U72" s="8"/>
      <c r="V72" s="16">
        <v>42698</v>
      </c>
      <c r="W72" s="16">
        <v>42699</v>
      </c>
      <c r="X72" s="1">
        <v>65</v>
      </c>
      <c r="Y72" s="22">
        <v>4979.32</v>
      </c>
      <c r="Z72" s="21">
        <v>0</v>
      </c>
      <c r="AA72" s="16"/>
      <c r="AC72" s="8">
        <v>65</v>
      </c>
      <c r="AD72" s="1">
        <v>1</v>
      </c>
      <c r="AE72" s="5"/>
      <c r="AF72" s="8" t="s">
        <v>117</v>
      </c>
      <c r="AG72" s="1">
        <v>2017</v>
      </c>
      <c r="AH72" s="5">
        <v>42815</v>
      </c>
      <c r="AI72" s="8" t="s">
        <v>302</v>
      </c>
    </row>
    <row r="73" spans="1:41" x14ac:dyDescent="0.2">
      <c r="A73" s="1">
        <v>2016</v>
      </c>
      <c r="B73" s="1" t="s">
        <v>197</v>
      </c>
      <c r="C73" s="4" t="s">
        <v>99</v>
      </c>
      <c r="D73" s="8">
        <v>4</v>
      </c>
      <c r="E73" s="8" t="s">
        <v>259</v>
      </c>
      <c r="F73" s="8" t="s">
        <v>259</v>
      </c>
      <c r="G73" s="8" t="s">
        <v>457</v>
      </c>
      <c r="H73" s="8" t="s">
        <v>199</v>
      </c>
      <c r="I73" s="8" t="s">
        <v>125</v>
      </c>
      <c r="J73" s="8" t="s">
        <v>126</v>
      </c>
      <c r="K73" s="8"/>
      <c r="L73" s="4" t="s">
        <v>89</v>
      </c>
      <c r="M73" s="1">
        <v>0</v>
      </c>
      <c r="N73" s="1">
        <v>0</v>
      </c>
      <c r="O73" s="1" t="s">
        <v>90</v>
      </c>
      <c r="P73" s="1" t="s">
        <v>91</v>
      </c>
      <c r="Q73" s="1" t="s">
        <v>116</v>
      </c>
      <c r="R73" s="1" t="s">
        <v>90</v>
      </c>
      <c r="S73" s="1" t="s">
        <v>91</v>
      </c>
      <c r="T73" s="8" t="s">
        <v>92</v>
      </c>
      <c r="U73" s="8"/>
      <c r="V73" s="16">
        <v>42684</v>
      </c>
      <c r="W73" s="16">
        <v>42685</v>
      </c>
      <c r="X73" s="1">
        <v>66</v>
      </c>
      <c r="Y73" s="22">
        <v>2031</v>
      </c>
      <c r="Z73" s="21">
        <v>0</v>
      </c>
      <c r="AA73" s="16"/>
      <c r="AC73" s="8">
        <v>66</v>
      </c>
      <c r="AD73" s="1">
        <v>1</v>
      </c>
      <c r="AE73" s="5"/>
      <c r="AF73" s="8" t="s">
        <v>117</v>
      </c>
      <c r="AG73" s="1">
        <v>2017</v>
      </c>
      <c r="AH73" s="5">
        <v>42815</v>
      </c>
      <c r="AI73" s="8" t="s">
        <v>302</v>
      </c>
    </row>
    <row r="74" spans="1:41" x14ac:dyDescent="0.2">
      <c r="A74" s="1">
        <v>2016</v>
      </c>
      <c r="B74" s="1" t="s">
        <v>197</v>
      </c>
      <c r="C74" s="4" t="s">
        <v>99</v>
      </c>
      <c r="D74" s="8">
        <v>4</v>
      </c>
      <c r="E74" s="8" t="s">
        <v>461</v>
      </c>
      <c r="F74" s="8" t="s">
        <v>461</v>
      </c>
      <c r="G74" s="8" t="s">
        <v>457</v>
      </c>
      <c r="H74" s="8" t="s">
        <v>143</v>
      </c>
      <c r="I74" s="8" t="s">
        <v>144</v>
      </c>
      <c r="J74" s="8" t="s">
        <v>145</v>
      </c>
      <c r="K74" s="8" t="s">
        <v>299</v>
      </c>
      <c r="L74" s="4" t="s">
        <v>89</v>
      </c>
      <c r="M74" s="1">
        <v>0</v>
      </c>
      <c r="N74" s="1">
        <v>0</v>
      </c>
      <c r="O74" s="1" t="s">
        <v>90</v>
      </c>
      <c r="P74" s="1" t="s">
        <v>91</v>
      </c>
      <c r="Q74" s="1" t="s">
        <v>116</v>
      </c>
      <c r="R74" s="1" t="s">
        <v>90</v>
      </c>
      <c r="S74" s="1" t="s">
        <v>91</v>
      </c>
      <c r="T74" s="8" t="s">
        <v>92</v>
      </c>
      <c r="U74" s="8" t="s">
        <v>299</v>
      </c>
      <c r="V74" s="16">
        <v>42689</v>
      </c>
      <c r="W74" s="16">
        <v>42690</v>
      </c>
      <c r="X74" s="1">
        <v>67</v>
      </c>
      <c r="Y74" s="22">
        <v>3618.47</v>
      </c>
      <c r="Z74" s="21">
        <v>0</v>
      </c>
      <c r="AA74" s="16"/>
      <c r="AC74" s="8">
        <v>67</v>
      </c>
      <c r="AD74" s="1">
        <v>1</v>
      </c>
      <c r="AE74" s="5"/>
      <c r="AF74" s="8" t="s">
        <v>117</v>
      </c>
      <c r="AG74" s="1">
        <v>2017</v>
      </c>
      <c r="AH74" s="5">
        <v>42815</v>
      </c>
      <c r="AI74" s="8" t="s">
        <v>127</v>
      </c>
    </row>
    <row r="75" spans="1:41" x14ac:dyDescent="0.2">
      <c r="A75" s="1">
        <v>2016</v>
      </c>
      <c r="B75" s="1" t="s">
        <v>197</v>
      </c>
      <c r="C75" s="4" t="s">
        <v>99</v>
      </c>
      <c r="D75" s="8">
        <v>4</v>
      </c>
      <c r="E75" s="8" t="s">
        <v>461</v>
      </c>
      <c r="F75" s="8" t="s">
        <v>461</v>
      </c>
      <c r="G75" s="8" t="s">
        <v>457</v>
      </c>
      <c r="H75" s="8" t="s">
        <v>143</v>
      </c>
      <c r="I75" s="8" t="s">
        <v>144</v>
      </c>
      <c r="J75" s="8" t="s">
        <v>145</v>
      </c>
      <c r="K75" s="8" t="s">
        <v>299</v>
      </c>
      <c r="L75" s="4" t="s">
        <v>89</v>
      </c>
      <c r="M75" s="1">
        <v>0</v>
      </c>
      <c r="N75" s="1">
        <v>0</v>
      </c>
      <c r="O75" s="1" t="s">
        <v>90</v>
      </c>
      <c r="P75" s="1" t="s">
        <v>91</v>
      </c>
      <c r="Q75" s="1" t="s">
        <v>116</v>
      </c>
      <c r="R75" s="1" t="s">
        <v>90</v>
      </c>
      <c r="S75" s="1" t="s">
        <v>91</v>
      </c>
      <c r="T75" s="8" t="s">
        <v>92</v>
      </c>
      <c r="U75" s="8" t="s">
        <v>299</v>
      </c>
      <c r="V75" s="16">
        <v>42696</v>
      </c>
      <c r="W75" s="16">
        <v>42697</v>
      </c>
      <c r="X75" s="1">
        <v>68</v>
      </c>
      <c r="Y75" s="22">
        <v>5618.36</v>
      </c>
      <c r="Z75" s="21">
        <v>0</v>
      </c>
      <c r="AA75" s="16"/>
      <c r="AB75" s="10"/>
      <c r="AC75" s="8">
        <v>68</v>
      </c>
      <c r="AD75" s="1">
        <v>1</v>
      </c>
      <c r="AE75" s="5"/>
      <c r="AF75" s="8" t="s">
        <v>117</v>
      </c>
      <c r="AG75" s="1">
        <v>2017</v>
      </c>
      <c r="AH75" s="5">
        <v>42815</v>
      </c>
      <c r="AI75" s="8" t="s">
        <v>127</v>
      </c>
    </row>
    <row r="76" spans="1:41" x14ac:dyDescent="0.2">
      <c r="A76" s="1">
        <v>2016</v>
      </c>
      <c r="B76" s="1" t="s">
        <v>197</v>
      </c>
      <c r="C76" s="4" t="s">
        <v>99</v>
      </c>
      <c r="D76" s="8">
        <v>4</v>
      </c>
      <c r="E76" s="8" t="s">
        <v>461</v>
      </c>
      <c r="F76" s="8" t="s">
        <v>461</v>
      </c>
      <c r="G76" s="8" t="s">
        <v>457</v>
      </c>
      <c r="H76" s="8" t="s">
        <v>143</v>
      </c>
      <c r="I76" s="8" t="s">
        <v>144</v>
      </c>
      <c r="J76" s="8" t="s">
        <v>145</v>
      </c>
      <c r="K76" s="8" t="s">
        <v>209</v>
      </c>
      <c r="L76" s="4" t="s">
        <v>89</v>
      </c>
      <c r="M76" s="1">
        <v>0</v>
      </c>
      <c r="N76" s="1">
        <v>0</v>
      </c>
      <c r="O76" s="1" t="s">
        <v>90</v>
      </c>
      <c r="P76" s="1" t="s">
        <v>91</v>
      </c>
      <c r="Q76" s="1" t="s">
        <v>116</v>
      </c>
      <c r="R76" s="1" t="s">
        <v>90</v>
      </c>
      <c r="S76" s="1" t="s">
        <v>91</v>
      </c>
      <c r="T76" s="8" t="s">
        <v>92</v>
      </c>
      <c r="U76" s="8" t="s">
        <v>209</v>
      </c>
      <c r="V76" s="5">
        <v>42703</v>
      </c>
      <c r="W76" s="5">
        <v>42704</v>
      </c>
      <c r="X76" s="1">
        <v>69</v>
      </c>
      <c r="Y76" s="22">
        <v>3618.06</v>
      </c>
      <c r="Z76" s="21">
        <v>0</v>
      </c>
      <c r="AA76" s="16"/>
      <c r="AC76" s="8">
        <v>69</v>
      </c>
      <c r="AD76" s="1">
        <v>1</v>
      </c>
      <c r="AE76" s="5"/>
      <c r="AF76" s="8" t="s">
        <v>117</v>
      </c>
      <c r="AG76" s="1">
        <v>2017</v>
      </c>
      <c r="AH76" s="5">
        <v>42815</v>
      </c>
      <c r="AI76" s="8" t="s">
        <v>127</v>
      </c>
    </row>
    <row r="77" spans="1:41" x14ac:dyDescent="0.2">
      <c r="A77" s="1">
        <v>2016</v>
      </c>
      <c r="B77" s="1" t="s">
        <v>197</v>
      </c>
      <c r="C77" s="4" t="s">
        <v>99</v>
      </c>
      <c r="D77" s="8">
        <v>5</v>
      </c>
      <c r="E77" s="8" t="s">
        <v>259</v>
      </c>
      <c r="F77" s="8" t="s">
        <v>259</v>
      </c>
      <c r="G77" s="8" t="s">
        <v>457</v>
      </c>
      <c r="H77" s="8" t="s">
        <v>191</v>
      </c>
      <c r="I77" s="8" t="s">
        <v>192</v>
      </c>
      <c r="J77" s="8" t="s">
        <v>193</v>
      </c>
      <c r="K77" s="8"/>
      <c r="L77" s="4" t="s">
        <v>89</v>
      </c>
      <c r="M77" s="1">
        <v>0</v>
      </c>
      <c r="N77" s="1">
        <v>0</v>
      </c>
      <c r="O77" s="1" t="s">
        <v>90</v>
      </c>
      <c r="P77" s="1" t="s">
        <v>91</v>
      </c>
      <c r="Q77" s="1" t="s">
        <v>116</v>
      </c>
      <c r="R77" s="1" t="s">
        <v>90</v>
      </c>
      <c r="S77" s="1" t="s">
        <v>91</v>
      </c>
      <c r="T77" s="8" t="s">
        <v>92</v>
      </c>
      <c r="U77" s="8"/>
      <c r="V77" s="5">
        <v>42699</v>
      </c>
      <c r="W77" s="5">
        <v>42702</v>
      </c>
      <c r="X77" s="1">
        <v>70</v>
      </c>
      <c r="Y77" s="22">
        <v>4404.05</v>
      </c>
      <c r="Z77" s="21">
        <v>0</v>
      </c>
      <c r="AA77" s="16"/>
      <c r="AB77" s="8"/>
      <c r="AC77" s="8">
        <v>70</v>
      </c>
      <c r="AD77" s="1">
        <v>1</v>
      </c>
      <c r="AE77" s="5"/>
      <c r="AF77" s="8" t="s">
        <v>117</v>
      </c>
      <c r="AG77" s="1">
        <v>2017</v>
      </c>
      <c r="AH77" s="5">
        <v>42815</v>
      </c>
      <c r="AI77" s="8" t="s">
        <v>302</v>
      </c>
      <c r="AO77" s="13"/>
    </row>
    <row r="78" spans="1:41" x14ac:dyDescent="0.2">
      <c r="A78" s="1">
        <v>2016</v>
      </c>
      <c r="B78" s="1" t="s">
        <v>197</v>
      </c>
      <c r="C78" s="4" t="s">
        <v>99</v>
      </c>
      <c r="D78" s="8">
        <v>3</v>
      </c>
      <c r="E78" s="8" t="s">
        <v>464</v>
      </c>
      <c r="F78" s="8" t="s">
        <v>464</v>
      </c>
      <c r="G78" s="8" t="s">
        <v>465</v>
      </c>
      <c r="H78" s="8" t="s">
        <v>206</v>
      </c>
      <c r="I78" s="8" t="s">
        <v>207</v>
      </c>
      <c r="J78" s="8" t="s">
        <v>208</v>
      </c>
      <c r="K78" s="8" t="s">
        <v>209</v>
      </c>
      <c r="L78" s="4" t="s">
        <v>89</v>
      </c>
      <c r="M78" s="1">
        <v>0</v>
      </c>
      <c r="N78" s="1">
        <v>0</v>
      </c>
      <c r="O78" s="1" t="s">
        <v>90</v>
      </c>
      <c r="P78" s="1" t="s">
        <v>91</v>
      </c>
      <c r="Q78" s="1" t="s">
        <v>116</v>
      </c>
      <c r="R78" s="1" t="s">
        <v>90</v>
      </c>
      <c r="S78" s="1" t="s">
        <v>91</v>
      </c>
      <c r="T78" s="8" t="s">
        <v>92</v>
      </c>
      <c r="U78" s="8" t="s">
        <v>209</v>
      </c>
      <c r="V78" s="5">
        <v>42705</v>
      </c>
      <c r="W78" s="5">
        <v>42705</v>
      </c>
      <c r="X78" s="1">
        <v>71</v>
      </c>
      <c r="Y78" s="22">
        <v>3000</v>
      </c>
      <c r="Z78" s="21">
        <v>0</v>
      </c>
      <c r="AA78" s="16"/>
      <c r="AC78" s="8">
        <v>71</v>
      </c>
      <c r="AD78" s="1">
        <v>1</v>
      </c>
      <c r="AE78" s="11"/>
      <c r="AF78" s="8" t="s">
        <v>117</v>
      </c>
      <c r="AG78" s="1">
        <v>2017</v>
      </c>
      <c r="AH78" s="11">
        <v>42816</v>
      </c>
      <c r="AI78" s="8" t="s">
        <v>127</v>
      </c>
      <c r="AJ78" s="10"/>
    </row>
    <row r="79" spans="1:41" x14ac:dyDescent="0.2">
      <c r="A79" s="1">
        <v>2016</v>
      </c>
      <c r="B79" s="1" t="s">
        <v>197</v>
      </c>
      <c r="C79" s="4" t="s">
        <v>99</v>
      </c>
      <c r="D79" s="8">
        <v>5</v>
      </c>
      <c r="E79" s="8" t="s">
        <v>259</v>
      </c>
      <c r="F79" s="8" t="s">
        <v>259</v>
      </c>
      <c r="G79" s="8" t="s">
        <v>457</v>
      </c>
      <c r="H79" s="8" t="s">
        <v>199</v>
      </c>
      <c r="I79" s="8" t="s">
        <v>125</v>
      </c>
      <c r="J79" s="8" t="s">
        <v>126</v>
      </c>
      <c r="K79" s="8" t="s">
        <v>210</v>
      </c>
      <c r="L79" s="4" t="s">
        <v>89</v>
      </c>
      <c r="M79" s="1">
        <v>0</v>
      </c>
      <c r="N79" s="1">
        <v>0</v>
      </c>
      <c r="O79" s="1" t="s">
        <v>90</v>
      </c>
      <c r="P79" s="1" t="s">
        <v>91</v>
      </c>
      <c r="Q79" s="1" t="s">
        <v>116</v>
      </c>
      <c r="R79" s="1" t="s">
        <v>90</v>
      </c>
      <c r="S79" s="1" t="s">
        <v>91</v>
      </c>
      <c r="T79" s="8" t="s">
        <v>92</v>
      </c>
      <c r="U79" s="8" t="s">
        <v>210</v>
      </c>
      <c r="V79" s="5">
        <v>42719</v>
      </c>
      <c r="W79" s="5">
        <v>42719</v>
      </c>
      <c r="X79" s="1">
        <v>72</v>
      </c>
      <c r="Y79" s="22">
        <v>5794.49</v>
      </c>
      <c r="Z79" s="21">
        <v>0</v>
      </c>
      <c r="AA79" s="16"/>
      <c r="AC79" s="8">
        <v>72</v>
      </c>
      <c r="AD79" s="1">
        <v>1</v>
      </c>
      <c r="AE79" s="5"/>
      <c r="AF79" s="8" t="s">
        <v>117</v>
      </c>
      <c r="AG79" s="1">
        <v>2017</v>
      </c>
      <c r="AH79" s="5">
        <v>42816</v>
      </c>
      <c r="AI79" s="8" t="s">
        <v>127</v>
      </c>
    </row>
    <row r="80" spans="1:41" x14ac:dyDescent="0.2">
      <c r="A80" s="1">
        <v>2016</v>
      </c>
      <c r="B80" s="1" t="s">
        <v>197</v>
      </c>
      <c r="C80" s="4" t="s">
        <v>99</v>
      </c>
      <c r="D80" s="8">
        <v>1</v>
      </c>
      <c r="E80" s="8" t="s">
        <v>292</v>
      </c>
      <c r="F80" s="8" t="s">
        <v>462</v>
      </c>
      <c r="G80" s="8" t="s">
        <v>463</v>
      </c>
      <c r="H80" s="8" t="s">
        <v>203</v>
      </c>
      <c r="I80" s="8" t="s">
        <v>204</v>
      </c>
      <c r="J80" s="8" t="s">
        <v>205</v>
      </c>
      <c r="K80" s="8" t="s">
        <v>211</v>
      </c>
      <c r="L80" s="4" t="s">
        <v>89</v>
      </c>
      <c r="M80" s="1">
        <v>0</v>
      </c>
      <c r="N80" s="1">
        <v>0</v>
      </c>
      <c r="O80" s="1" t="s">
        <v>90</v>
      </c>
      <c r="P80" s="1" t="s">
        <v>91</v>
      </c>
      <c r="Q80" s="1" t="s">
        <v>116</v>
      </c>
      <c r="R80" s="1" t="s">
        <v>90</v>
      </c>
      <c r="S80" s="1" t="s">
        <v>91</v>
      </c>
      <c r="T80" s="8" t="s">
        <v>92</v>
      </c>
      <c r="U80" s="8" t="s">
        <v>211</v>
      </c>
      <c r="V80" s="5">
        <v>42716</v>
      </c>
      <c r="W80" s="5">
        <v>42718</v>
      </c>
      <c r="X80" s="1">
        <v>73</v>
      </c>
      <c r="Y80" s="22">
        <v>6263.05</v>
      </c>
      <c r="Z80" s="21">
        <v>0</v>
      </c>
      <c r="AA80" s="16"/>
      <c r="AC80" s="8">
        <v>73</v>
      </c>
      <c r="AD80" s="1">
        <v>1</v>
      </c>
      <c r="AE80" s="5"/>
      <c r="AF80" s="8" t="s">
        <v>117</v>
      </c>
      <c r="AG80" s="1">
        <v>2017</v>
      </c>
      <c r="AH80" s="5">
        <v>42816</v>
      </c>
      <c r="AI80" s="8" t="s">
        <v>127</v>
      </c>
    </row>
    <row r="81" spans="1:38" x14ac:dyDescent="0.2">
      <c r="A81" s="1">
        <v>2016</v>
      </c>
      <c r="B81" s="1" t="s">
        <v>197</v>
      </c>
      <c r="C81" s="4" t="s">
        <v>99</v>
      </c>
      <c r="D81" s="8">
        <v>3</v>
      </c>
      <c r="E81" s="8" t="s">
        <v>464</v>
      </c>
      <c r="F81" s="8" t="s">
        <v>464</v>
      </c>
      <c r="G81" s="8" t="s">
        <v>465</v>
      </c>
      <c r="H81" s="8" t="s">
        <v>206</v>
      </c>
      <c r="I81" s="8" t="s">
        <v>207</v>
      </c>
      <c r="J81" s="8" t="s">
        <v>208</v>
      </c>
      <c r="K81" s="8" t="s">
        <v>211</v>
      </c>
      <c r="L81" s="4" t="s">
        <v>89</v>
      </c>
      <c r="M81" s="1">
        <v>0</v>
      </c>
      <c r="N81" s="1">
        <v>0</v>
      </c>
      <c r="O81" s="1" t="s">
        <v>90</v>
      </c>
      <c r="P81" s="1" t="s">
        <v>91</v>
      </c>
      <c r="Q81" s="1" t="s">
        <v>116</v>
      </c>
      <c r="R81" s="1" t="s">
        <v>90</v>
      </c>
      <c r="S81" s="1" t="s">
        <v>91</v>
      </c>
      <c r="T81" s="8" t="s">
        <v>92</v>
      </c>
      <c r="U81" s="8" t="s">
        <v>211</v>
      </c>
      <c r="V81" s="5">
        <v>42719</v>
      </c>
      <c r="W81" s="5">
        <v>42720</v>
      </c>
      <c r="X81" s="1">
        <v>74</v>
      </c>
      <c r="Y81" s="23">
        <v>7816.2</v>
      </c>
      <c r="Z81" s="21">
        <v>0</v>
      </c>
      <c r="AA81" s="16"/>
      <c r="AC81" s="8">
        <v>74</v>
      </c>
      <c r="AD81" s="1">
        <v>1</v>
      </c>
      <c r="AE81" s="5"/>
      <c r="AF81" s="8" t="s">
        <v>117</v>
      </c>
      <c r="AG81" s="1">
        <v>2017</v>
      </c>
      <c r="AH81" s="5">
        <v>42816</v>
      </c>
      <c r="AI81" s="8" t="s">
        <v>127</v>
      </c>
    </row>
    <row r="82" spans="1:38" x14ac:dyDescent="0.2">
      <c r="A82" s="1">
        <v>2016</v>
      </c>
      <c r="B82" s="1" t="s">
        <v>197</v>
      </c>
      <c r="C82" s="4" t="s">
        <v>99</v>
      </c>
      <c r="D82" s="8">
        <v>5</v>
      </c>
      <c r="E82" s="8" t="s">
        <v>460</v>
      </c>
      <c r="F82" s="8" t="s">
        <v>460</v>
      </c>
      <c r="G82" s="8" t="s">
        <v>455</v>
      </c>
      <c r="H82" s="8" t="s">
        <v>153</v>
      </c>
      <c r="I82" s="8" t="s">
        <v>154</v>
      </c>
      <c r="J82" s="8" t="s">
        <v>155</v>
      </c>
      <c r="K82" s="8" t="s">
        <v>211</v>
      </c>
      <c r="L82" s="4" t="s">
        <v>89</v>
      </c>
      <c r="M82" s="1">
        <v>0</v>
      </c>
      <c r="N82" s="1">
        <v>0</v>
      </c>
      <c r="O82" s="1" t="s">
        <v>90</v>
      </c>
      <c r="P82" s="1" t="s">
        <v>91</v>
      </c>
      <c r="Q82" s="1" t="s">
        <v>116</v>
      </c>
      <c r="R82" s="1" t="s">
        <v>90</v>
      </c>
      <c r="S82" s="1" t="s">
        <v>91</v>
      </c>
      <c r="T82" s="8" t="s">
        <v>92</v>
      </c>
      <c r="U82" s="8" t="s">
        <v>211</v>
      </c>
      <c r="V82" s="5">
        <v>42719</v>
      </c>
      <c r="W82" s="5">
        <v>42720</v>
      </c>
      <c r="X82" s="1">
        <v>75</v>
      </c>
      <c r="Y82" s="21">
        <v>709.9</v>
      </c>
      <c r="Z82" s="21">
        <v>0</v>
      </c>
      <c r="AA82" s="16">
        <v>42723</v>
      </c>
      <c r="AB82" s="12" t="s">
        <v>427</v>
      </c>
      <c r="AC82" s="8">
        <v>75</v>
      </c>
      <c r="AD82" s="1">
        <v>1</v>
      </c>
      <c r="AE82" s="5"/>
      <c r="AF82" s="8" t="s">
        <v>117</v>
      </c>
      <c r="AG82" s="1">
        <v>2017</v>
      </c>
      <c r="AH82" s="5">
        <v>42816</v>
      </c>
      <c r="AI82" s="8" t="s">
        <v>127</v>
      </c>
    </row>
    <row r="83" spans="1:38" x14ac:dyDescent="0.2">
      <c r="A83" s="1">
        <v>2016</v>
      </c>
      <c r="B83" s="1" t="s">
        <v>197</v>
      </c>
      <c r="C83" s="4" t="s">
        <v>99</v>
      </c>
      <c r="D83" s="8">
        <v>2</v>
      </c>
      <c r="E83" s="8" t="s">
        <v>467</v>
      </c>
      <c r="F83" s="8" t="s">
        <v>467</v>
      </c>
      <c r="G83" s="8" t="s">
        <v>466</v>
      </c>
      <c r="H83" s="8" t="s">
        <v>212</v>
      </c>
      <c r="I83" s="8" t="s">
        <v>213</v>
      </c>
      <c r="J83" s="8" t="s">
        <v>214</v>
      </c>
      <c r="K83" s="8" t="s">
        <v>209</v>
      </c>
      <c r="L83" s="4" t="s">
        <v>89</v>
      </c>
      <c r="M83" s="1">
        <v>0</v>
      </c>
      <c r="N83" s="1">
        <v>0</v>
      </c>
      <c r="O83" s="1" t="s">
        <v>90</v>
      </c>
      <c r="P83" s="1" t="s">
        <v>91</v>
      </c>
      <c r="Q83" s="1" t="s">
        <v>116</v>
      </c>
      <c r="R83" s="1" t="s">
        <v>90</v>
      </c>
      <c r="S83" s="1" t="s">
        <v>91</v>
      </c>
      <c r="T83" s="8" t="s">
        <v>92</v>
      </c>
      <c r="U83" s="8" t="s">
        <v>209</v>
      </c>
      <c r="V83" s="5">
        <v>42719</v>
      </c>
      <c r="W83" s="5">
        <v>42720</v>
      </c>
      <c r="X83" s="1">
        <v>76</v>
      </c>
      <c r="Y83" s="23">
        <v>2788.57</v>
      </c>
      <c r="Z83" s="21">
        <v>0</v>
      </c>
      <c r="AA83" s="16">
        <v>42725</v>
      </c>
      <c r="AB83" s="12" t="s">
        <v>428</v>
      </c>
      <c r="AC83" s="8">
        <v>76</v>
      </c>
      <c r="AD83" s="1">
        <v>1</v>
      </c>
      <c r="AE83" s="5"/>
      <c r="AF83" s="8" t="s">
        <v>117</v>
      </c>
      <c r="AG83" s="1">
        <v>2017</v>
      </c>
      <c r="AH83" s="5">
        <v>42451</v>
      </c>
      <c r="AI83" s="8" t="s">
        <v>179</v>
      </c>
    </row>
    <row r="84" spans="1:38" x14ac:dyDescent="0.2">
      <c r="A84" s="1">
        <v>2016</v>
      </c>
      <c r="B84" s="1" t="s">
        <v>197</v>
      </c>
      <c r="C84" s="4" t="s">
        <v>99</v>
      </c>
      <c r="D84" s="8">
        <v>4</v>
      </c>
      <c r="E84" s="8" t="s">
        <v>461</v>
      </c>
      <c r="F84" s="8" t="s">
        <v>461</v>
      </c>
      <c r="G84" s="8" t="s">
        <v>457</v>
      </c>
      <c r="H84" s="8" t="s">
        <v>143</v>
      </c>
      <c r="I84" s="8" t="s">
        <v>144</v>
      </c>
      <c r="J84" s="8" t="s">
        <v>145</v>
      </c>
      <c r="K84" s="8" t="s">
        <v>215</v>
      </c>
      <c r="L84" s="4" t="s">
        <v>89</v>
      </c>
      <c r="M84" s="1">
        <v>0</v>
      </c>
      <c r="N84" s="1">
        <v>0</v>
      </c>
      <c r="O84" s="1" t="s">
        <v>90</v>
      </c>
      <c r="P84" s="1" t="s">
        <v>91</v>
      </c>
      <c r="Q84" s="1" t="s">
        <v>116</v>
      </c>
      <c r="R84" s="1" t="s">
        <v>90</v>
      </c>
      <c r="S84" s="1" t="s">
        <v>91</v>
      </c>
      <c r="T84" s="8" t="s">
        <v>92</v>
      </c>
      <c r="U84" s="8" t="s">
        <v>215</v>
      </c>
      <c r="V84" s="5">
        <v>42719</v>
      </c>
      <c r="W84" s="5">
        <v>42720</v>
      </c>
      <c r="X84" s="1">
        <v>77</v>
      </c>
      <c r="Y84" s="23">
        <v>3573.39</v>
      </c>
      <c r="Z84" s="21">
        <v>0</v>
      </c>
      <c r="AA84" s="16">
        <v>42725</v>
      </c>
      <c r="AB84" s="12" t="s">
        <v>429</v>
      </c>
      <c r="AC84" s="8">
        <v>77</v>
      </c>
      <c r="AD84" s="1">
        <v>1</v>
      </c>
      <c r="AE84" s="5"/>
      <c r="AF84" s="8" t="s">
        <v>117</v>
      </c>
      <c r="AG84" s="1">
        <v>2017</v>
      </c>
      <c r="AH84" s="5">
        <v>42451</v>
      </c>
      <c r="AI84" s="8" t="s">
        <v>179</v>
      </c>
    </row>
    <row r="85" spans="1:38" x14ac:dyDescent="0.2">
      <c r="A85" s="1">
        <v>2016</v>
      </c>
      <c r="B85" s="1" t="s">
        <v>197</v>
      </c>
      <c r="C85" s="4" t="s">
        <v>99</v>
      </c>
      <c r="D85" s="8">
        <v>5</v>
      </c>
      <c r="E85" s="8" t="s">
        <v>259</v>
      </c>
      <c r="F85" s="8" t="s">
        <v>259</v>
      </c>
      <c r="G85" s="8" t="s">
        <v>465</v>
      </c>
      <c r="H85" s="8" t="s">
        <v>217</v>
      </c>
      <c r="I85" s="8" t="s">
        <v>218</v>
      </c>
      <c r="J85" s="8" t="s">
        <v>219</v>
      </c>
      <c r="K85" s="8" t="s">
        <v>220</v>
      </c>
      <c r="L85" s="4" t="s">
        <v>89</v>
      </c>
      <c r="M85" s="1">
        <v>0</v>
      </c>
      <c r="N85" s="1">
        <v>0</v>
      </c>
      <c r="O85" s="1" t="s">
        <v>90</v>
      </c>
      <c r="P85" s="1" t="s">
        <v>91</v>
      </c>
      <c r="Q85" s="1" t="s">
        <v>116</v>
      </c>
      <c r="R85" s="1" t="s">
        <v>90</v>
      </c>
      <c r="S85" s="1" t="s">
        <v>91</v>
      </c>
      <c r="T85" s="8" t="s">
        <v>92</v>
      </c>
      <c r="U85" s="8" t="s">
        <v>220</v>
      </c>
      <c r="V85" s="5">
        <v>42726</v>
      </c>
      <c r="W85" s="5">
        <v>42726</v>
      </c>
      <c r="X85" s="1">
        <v>80</v>
      </c>
      <c r="Y85" s="23">
        <v>1382</v>
      </c>
      <c r="Z85" s="23">
        <v>218</v>
      </c>
      <c r="AA85" s="16">
        <v>42728</v>
      </c>
      <c r="AB85" s="12" t="s">
        <v>430</v>
      </c>
      <c r="AC85" s="8">
        <v>80</v>
      </c>
      <c r="AD85" s="1">
        <v>1</v>
      </c>
      <c r="AE85" s="5"/>
      <c r="AF85" s="8" t="s">
        <v>117</v>
      </c>
      <c r="AG85" s="1">
        <v>2017</v>
      </c>
      <c r="AH85" s="5">
        <v>42451</v>
      </c>
      <c r="AI85" s="8" t="s">
        <v>179</v>
      </c>
    </row>
    <row r="86" spans="1:38" x14ac:dyDescent="0.2">
      <c r="A86" s="1">
        <v>2017</v>
      </c>
      <c r="B86" s="1" t="s">
        <v>123</v>
      </c>
      <c r="C86" s="4" t="s">
        <v>99</v>
      </c>
      <c r="D86" s="13">
        <v>5</v>
      </c>
      <c r="E86" s="8" t="s">
        <v>259</v>
      </c>
      <c r="F86" s="8" t="s">
        <v>259</v>
      </c>
      <c r="G86" s="8" t="s">
        <v>457</v>
      </c>
      <c r="H86" s="8" t="s">
        <v>221</v>
      </c>
      <c r="I86" s="8" t="s">
        <v>222</v>
      </c>
      <c r="J86" s="8" t="s">
        <v>223</v>
      </c>
      <c r="K86" s="8" t="s">
        <v>224</v>
      </c>
      <c r="L86" s="4" t="s">
        <v>89</v>
      </c>
      <c r="M86" s="1">
        <v>0</v>
      </c>
      <c r="N86" s="1">
        <v>0</v>
      </c>
      <c r="O86" s="1" t="s">
        <v>90</v>
      </c>
      <c r="P86" s="1" t="s">
        <v>91</v>
      </c>
      <c r="Q86" s="1" t="s">
        <v>116</v>
      </c>
      <c r="R86" s="1" t="s">
        <v>90</v>
      </c>
      <c r="S86" s="1" t="s">
        <v>91</v>
      </c>
      <c r="T86" s="8" t="s">
        <v>92</v>
      </c>
      <c r="U86" s="8" t="s">
        <v>136</v>
      </c>
      <c r="V86" s="5">
        <v>42739</v>
      </c>
      <c r="W86" s="5">
        <v>42741</v>
      </c>
      <c r="X86" s="1">
        <v>81</v>
      </c>
      <c r="Y86" s="23">
        <v>1115.01</v>
      </c>
      <c r="Z86" s="29">
        <v>95</v>
      </c>
      <c r="AA86" s="16">
        <v>42744</v>
      </c>
      <c r="AB86" s="12" t="s">
        <v>431</v>
      </c>
      <c r="AC86" s="8">
        <v>81</v>
      </c>
      <c r="AD86" s="1">
        <v>1</v>
      </c>
      <c r="AE86" s="5"/>
      <c r="AF86" s="1" t="s">
        <v>117</v>
      </c>
      <c r="AG86" s="1">
        <v>2017</v>
      </c>
      <c r="AH86" s="5">
        <v>42756</v>
      </c>
      <c r="AI86" s="8" t="s">
        <v>175</v>
      </c>
    </row>
    <row r="87" spans="1:38" x14ac:dyDescent="0.2">
      <c r="A87" s="1">
        <v>2017</v>
      </c>
      <c r="B87" s="1" t="s">
        <v>123</v>
      </c>
      <c r="C87" s="4" t="s">
        <v>99</v>
      </c>
      <c r="D87" s="13">
        <v>4</v>
      </c>
      <c r="E87" s="8" t="s">
        <v>129</v>
      </c>
      <c r="F87" s="8" t="s">
        <v>129</v>
      </c>
      <c r="G87" s="8" t="s">
        <v>457</v>
      </c>
      <c r="H87" s="8" t="s">
        <v>225</v>
      </c>
      <c r="I87" s="8" t="s">
        <v>226</v>
      </c>
      <c r="J87" s="8" t="s">
        <v>150</v>
      </c>
      <c r="K87" s="8" t="s">
        <v>224</v>
      </c>
      <c r="L87" s="4" t="s">
        <v>89</v>
      </c>
      <c r="M87" s="1">
        <v>0</v>
      </c>
      <c r="N87" s="1">
        <v>0</v>
      </c>
      <c r="O87" s="1" t="s">
        <v>90</v>
      </c>
      <c r="P87" s="1" t="s">
        <v>91</v>
      </c>
      <c r="Q87" s="1" t="s">
        <v>116</v>
      </c>
      <c r="R87" s="1" t="s">
        <v>90</v>
      </c>
      <c r="S87" s="1" t="s">
        <v>91</v>
      </c>
      <c r="T87" s="8" t="s">
        <v>92</v>
      </c>
      <c r="U87" s="8" t="s">
        <v>136</v>
      </c>
      <c r="V87" s="16">
        <v>42739</v>
      </c>
      <c r="W87" s="5">
        <v>42741</v>
      </c>
      <c r="X87" s="1">
        <v>82</v>
      </c>
      <c r="Y87" s="23">
        <v>912.9</v>
      </c>
      <c r="Z87" s="29">
        <v>297.10000000000002</v>
      </c>
      <c r="AA87" s="16">
        <v>42744</v>
      </c>
      <c r="AB87" s="12" t="s">
        <v>451</v>
      </c>
      <c r="AC87" s="8">
        <v>82</v>
      </c>
      <c r="AD87" s="1">
        <v>1</v>
      </c>
      <c r="AE87" s="5"/>
      <c r="AF87" s="1" t="s">
        <v>117</v>
      </c>
      <c r="AG87" s="1">
        <v>2017</v>
      </c>
      <c r="AH87" s="5">
        <v>42756</v>
      </c>
      <c r="AI87" s="8" t="s">
        <v>175</v>
      </c>
    </row>
    <row r="88" spans="1:38" x14ac:dyDescent="0.2">
      <c r="A88" s="1">
        <v>2017</v>
      </c>
      <c r="B88" s="1" t="s">
        <v>123</v>
      </c>
      <c r="C88" s="4" t="s">
        <v>99</v>
      </c>
      <c r="D88" s="13">
        <v>4</v>
      </c>
      <c r="E88" s="8" t="s">
        <v>259</v>
      </c>
      <c r="F88" s="8" t="s">
        <v>259</v>
      </c>
      <c r="G88" s="8" t="s">
        <v>465</v>
      </c>
      <c r="H88" s="8" t="s">
        <v>227</v>
      </c>
      <c r="I88" s="8" t="s">
        <v>228</v>
      </c>
      <c r="J88" s="8" t="s">
        <v>229</v>
      </c>
      <c r="K88" s="8" t="s">
        <v>224</v>
      </c>
      <c r="L88" s="4" t="s">
        <v>89</v>
      </c>
      <c r="M88" s="1">
        <v>0</v>
      </c>
      <c r="N88" s="1">
        <v>0</v>
      </c>
      <c r="O88" s="1" t="s">
        <v>90</v>
      </c>
      <c r="P88" s="1" t="s">
        <v>91</v>
      </c>
      <c r="Q88" s="1" t="s">
        <v>116</v>
      </c>
      <c r="R88" s="1" t="s">
        <v>90</v>
      </c>
      <c r="S88" s="1" t="s">
        <v>91</v>
      </c>
      <c r="T88" s="8" t="s">
        <v>92</v>
      </c>
      <c r="U88" s="8" t="s">
        <v>136</v>
      </c>
      <c r="V88" s="16">
        <v>42739</v>
      </c>
      <c r="W88" s="5">
        <v>42741</v>
      </c>
      <c r="X88" s="1">
        <v>83</v>
      </c>
      <c r="Y88" s="23">
        <v>2945.01</v>
      </c>
      <c r="Z88" s="29">
        <v>672.99</v>
      </c>
      <c r="AA88" s="16">
        <v>42744</v>
      </c>
      <c r="AB88" s="12" t="s">
        <v>432</v>
      </c>
      <c r="AC88" s="8">
        <v>83</v>
      </c>
      <c r="AD88" s="1">
        <v>1</v>
      </c>
      <c r="AE88" s="5"/>
      <c r="AF88" s="1" t="s">
        <v>117</v>
      </c>
      <c r="AG88" s="1">
        <v>2017</v>
      </c>
      <c r="AH88" s="5">
        <v>42756</v>
      </c>
      <c r="AI88" s="8" t="s">
        <v>175</v>
      </c>
    </row>
    <row r="89" spans="1:38" x14ac:dyDescent="0.2">
      <c r="A89" s="1">
        <v>2017</v>
      </c>
      <c r="B89" s="1" t="s">
        <v>123</v>
      </c>
      <c r="C89" s="4" t="s">
        <v>99</v>
      </c>
      <c r="D89" s="13">
        <v>4</v>
      </c>
      <c r="E89" s="8" t="s">
        <v>460</v>
      </c>
      <c r="F89" s="8" t="s">
        <v>460</v>
      </c>
      <c r="G89" s="8" t="s">
        <v>455</v>
      </c>
      <c r="H89" s="8" t="s">
        <v>153</v>
      </c>
      <c r="I89" s="8" t="s">
        <v>154</v>
      </c>
      <c r="J89" s="8" t="s">
        <v>155</v>
      </c>
      <c r="K89" s="8" t="s">
        <v>230</v>
      </c>
      <c r="L89" s="4" t="s">
        <v>89</v>
      </c>
      <c r="M89" s="1">
        <v>0</v>
      </c>
      <c r="N89" s="1">
        <v>0</v>
      </c>
      <c r="O89" s="1" t="s">
        <v>90</v>
      </c>
      <c r="P89" s="1" t="s">
        <v>91</v>
      </c>
      <c r="Q89" s="1" t="s">
        <v>116</v>
      </c>
      <c r="R89" s="1" t="s">
        <v>90</v>
      </c>
      <c r="S89" s="1" t="s">
        <v>91</v>
      </c>
      <c r="T89" s="8" t="s">
        <v>92</v>
      </c>
      <c r="U89" s="8" t="s">
        <v>231</v>
      </c>
      <c r="V89" s="16">
        <v>42745</v>
      </c>
      <c r="W89" s="16">
        <v>42748</v>
      </c>
      <c r="X89" s="1">
        <v>85</v>
      </c>
      <c r="Y89" s="23">
        <v>2578</v>
      </c>
      <c r="Z89" s="29">
        <v>1240</v>
      </c>
      <c r="AA89" s="16">
        <v>42753</v>
      </c>
      <c r="AB89" s="12" t="s">
        <v>433</v>
      </c>
      <c r="AC89" s="8">
        <v>85</v>
      </c>
      <c r="AD89" s="1">
        <v>1</v>
      </c>
      <c r="AE89" s="5"/>
      <c r="AF89" s="1" t="s">
        <v>117</v>
      </c>
      <c r="AG89" s="8">
        <v>2017</v>
      </c>
      <c r="AH89" s="5">
        <v>42757</v>
      </c>
      <c r="AI89" s="8" t="s">
        <v>179</v>
      </c>
    </row>
    <row r="90" spans="1:38" x14ac:dyDescent="0.2">
      <c r="A90" s="1">
        <v>2017</v>
      </c>
      <c r="B90" s="1" t="s">
        <v>123</v>
      </c>
      <c r="C90" s="4" t="s">
        <v>99</v>
      </c>
      <c r="D90" s="13">
        <v>1</v>
      </c>
      <c r="E90" s="8" t="s">
        <v>292</v>
      </c>
      <c r="F90" s="8" t="s">
        <v>292</v>
      </c>
      <c r="G90" s="8" t="s">
        <v>463</v>
      </c>
      <c r="H90" s="8" t="s">
        <v>232</v>
      </c>
      <c r="I90" s="8" t="s">
        <v>233</v>
      </c>
      <c r="J90" s="8" t="s">
        <v>234</v>
      </c>
      <c r="K90" s="8" t="s">
        <v>235</v>
      </c>
      <c r="L90" s="4" t="s">
        <v>89</v>
      </c>
      <c r="M90" s="1">
        <v>0</v>
      </c>
      <c r="N90" s="1">
        <v>0</v>
      </c>
      <c r="O90" s="1" t="s">
        <v>90</v>
      </c>
      <c r="P90" s="1" t="s">
        <v>91</v>
      </c>
      <c r="Q90" s="1" t="s">
        <v>116</v>
      </c>
      <c r="R90" s="1" t="s">
        <v>90</v>
      </c>
      <c r="S90" s="1" t="s">
        <v>91</v>
      </c>
      <c r="T90" s="8" t="s">
        <v>92</v>
      </c>
      <c r="U90" s="8" t="s">
        <v>235</v>
      </c>
      <c r="V90" s="16">
        <v>42735</v>
      </c>
      <c r="W90" s="16">
        <v>42736</v>
      </c>
      <c r="X90" s="1">
        <v>86</v>
      </c>
      <c r="Y90" s="23">
        <v>876</v>
      </c>
      <c r="Z90" s="29">
        <v>0</v>
      </c>
      <c r="AA90" s="16">
        <v>42737</v>
      </c>
      <c r="AB90" s="32" t="s">
        <v>449</v>
      </c>
      <c r="AC90" s="8">
        <v>86</v>
      </c>
      <c r="AD90" s="1">
        <v>1</v>
      </c>
      <c r="AE90" s="5"/>
      <c r="AF90" s="1" t="s">
        <v>117</v>
      </c>
      <c r="AG90" s="8">
        <v>2017</v>
      </c>
      <c r="AH90" s="5">
        <v>42757</v>
      </c>
      <c r="AI90" s="8" t="s">
        <v>179</v>
      </c>
    </row>
    <row r="91" spans="1:38" x14ac:dyDescent="0.2">
      <c r="A91" s="1">
        <v>2017</v>
      </c>
      <c r="B91" s="1" t="s">
        <v>123</v>
      </c>
      <c r="C91" s="4" t="s">
        <v>99</v>
      </c>
      <c r="D91" s="13">
        <v>2</v>
      </c>
      <c r="E91" s="8" t="s">
        <v>469</v>
      </c>
      <c r="F91" s="8" t="s">
        <v>469</v>
      </c>
      <c r="G91" s="8" t="s">
        <v>470</v>
      </c>
      <c r="H91" s="8" t="s">
        <v>236</v>
      </c>
      <c r="I91" s="8" t="s">
        <v>237</v>
      </c>
      <c r="J91" s="8" t="s">
        <v>238</v>
      </c>
      <c r="K91" s="8" t="s">
        <v>239</v>
      </c>
      <c r="L91" s="4" t="s">
        <v>89</v>
      </c>
      <c r="M91" s="1">
        <v>0</v>
      </c>
      <c r="N91" s="1">
        <v>0</v>
      </c>
      <c r="O91" s="1" t="s">
        <v>90</v>
      </c>
      <c r="P91" s="1" t="s">
        <v>91</v>
      </c>
      <c r="Q91" s="1" t="s">
        <v>116</v>
      </c>
      <c r="R91" s="1" t="s">
        <v>90</v>
      </c>
      <c r="S91" s="1" t="s">
        <v>91</v>
      </c>
      <c r="T91" s="8" t="s">
        <v>92</v>
      </c>
      <c r="U91" s="8" t="s">
        <v>240</v>
      </c>
      <c r="V91" s="16">
        <v>42747</v>
      </c>
      <c r="W91" s="5">
        <v>42751</v>
      </c>
      <c r="X91" s="1">
        <v>87</v>
      </c>
      <c r="Y91" s="23">
        <v>1047</v>
      </c>
      <c r="Z91" s="29">
        <v>0</v>
      </c>
      <c r="AA91" s="16">
        <v>42753</v>
      </c>
      <c r="AB91" s="12" t="s">
        <v>434</v>
      </c>
      <c r="AC91" s="8">
        <v>87</v>
      </c>
      <c r="AD91" s="1">
        <v>1</v>
      </c>
      <c r="AE91" s="5"/>
      <c r="AF91" s="1" t="s">
        <v>117</v>
      </c>
      <c r="AG91" s="8">
        <v>2017</v>
      </c>
      <c r="AH91" s="5">
        <v>42757</v>
      </c>
      <c r="AI91" s="8" t="s">
        <v>175</v>
      </c>
    </row>
    <row r="92" spans="1:38" x14ac:dyDescent="0.2">
      <c r="A92" s="1">
        <v>2017</v>
      </c>
      <c r="B92" s="1" t="s">
        <v>123</v>
      </c>
      <c r="C92" s="4" t="s">
        <v>99</v>
      </c>
      <c r="D92" s="8">
        <v>5</v>
      </c>
      <c r="E92" s="8" t="s">
        <v>460</v>
      </c>
      <c r="F92" s="8" t="s">
        <v>460</v>
      </c>
      <c r="G92" s="8" t="s">
        <v>455</v>
      </c>
      <c r="H92" s="8" t="s">
        <v>153</v>
      </c>
      <c r="I92" s="8" t="s">
        <v>154</v>
      </c>
      <c r="J92" s="8" t="s">
        <v>155</v>
      </c>
      <c r="K92" s="8" t="s">
        <v>241</v>
      </c>
      <c r="L92" s="4" t="s">
        <v>89</v>
      </c>
      <c r="M92" s="1">
        <v>0</v>
      </c>
      <c r="N92" s="1">
        <v>0</v>
      </c>
      <c r="O92" s="1" t="s">
        <v>90</v>
      </c>
      <c r="P92" s="1" t="s">
        <v>91</v>
      </c>
      <c r="Q92" s="1" t="s">
        <v>116</v>
      </c>
      <c r="R92" s="1" t="s">
        <v>90</v>
      </c>
      <c r="S92" s="1" t="s">
        <v>91</v>
      </c>
      <c r="T92" s="8" t="s">
        <v>92</v>
      </c>
      <c r="U92" s="8" t="s">
        <v>242</v>
      </c>
      <c r="V92" s="16">
        <v>42761</v>
      </c>
      <c r="W92" s="5">
        <v>42763</v>
      </c>
      <c r="X92" s="1">
        <v>88</v>
      </c>
      <c r="Y92" s="23">
        <v>4042.03</v>
      </c>
      <c r="Z92" s="29">
        <v>315.97000000000003</v>
      </c>
      <c r="AA92" s="16">
        <v>42766</v>
      </c>
      <c r="AB92" s="12" t="s">
        <v>435</v>
      </c>
      <c r="AC92" s="8">
        <v>88</v>
      </c>
      <c r="AD92" s="1">
        <v>1</v>
      </c>
      <c r="AE92" s="5"/>
      <c r="AF92" s="1" t="s">
        <v>117</v>
      </c>
      <c r="AG92" s="8">
        <v>2017</v>
      </c>
      <c r="AH92" s="5">
        <v>42757</v>
      </c>
      <c r="AI92" s="8" t="s">
        <v>175</v>
      </c>
    </row>
    <row r="93" spans="1:38" x14ac:dyDescent="0.2">
      <c r="A93" s="1">
        <v>2017</v>
      </c>
      <c r="B93" s="1" t="s">
        <v>123</v>
      </c>
      <c r="C93" s="4" t="s">
        <v>99</v>
      </c>
      <c r="D93" s="13">
        <v>2</v>
      </c>
      <c r="E93" s="8" t="s">
        <v>469</v>
      </c>
      <c r="F93" s="8" t="s">
        <v>469</v>
      </c>
      <c r="G93" s="8" t="s">
        <v>470</v>
      </c>
      <c r="H93" s="8" t="s">
        <v>236</v>
      </c>
      <c r="I93" s="8" t="s">
        <v>237</v>
      </c>
      <c r="J93" s="8" t="s">
        <v>238</v>
      </c>
      <c r="K93" s="8" t="s">
        <v>243</v>
      </c>
      <c r="L93" s="20" t="s">
        <v>89</v>
      </c>
      <c r="M93" s="10">
        <v>0</v>
      </c>
      <c r="N93" s="10">
        <v>0</v>
      </c>
      <c r="O93" s="10" t="s">
        <v>90</v>
      </c>
      <c r="P93" s="10" t="s">
        <v>91</v>
      </c>
      <c r="Q93" s="10" t="s">
        <v>116</v>
      </c>
      <c r="R93" s="10" t="s">
        <v>90</v>
      </c>
      <c r="S93" s="10" t="s">
        <v>91</v>
      </c>
      <c r="T93" s="8" t="s">
        <v>244</v>
      </c>
      <c r="U93" s="8" t="s">
        <v>245</v>
      </c>
      <c r="V93" s="16">
        <v>42772</v>
      </c>
      <c r="W93" s="5">
        <v>42772</v>
      </c>
      <c r="X93" s="1">
        <v>89</v>
      </c>
      <c r="Y93" s="23">
        <v>1609.64</v>
      </c>
      <c r="Z93" s="29">
        <v>0</v>
      </c>
      <c r="AA93" s="16">
        <v>42774</v>
      </c>
      <c r="AB93" s="33" t="s">
        <v>436</v>
      </c>
      <c r="AC93" s="8">
        <v>89</v>
      </c>
      <c r="AD93" s="1">
        <v>1</v>
      </c>
      <c r="AE93" s="11"/>
      <c r="AF93" s="10" t="s">
        <v>117</v>
      </c>
      <c r="AG93" s="8">
        <v>2017</v>
      </c>
      <c r="AH93" s="11">
        <v>42757</v>
      </c>
      <c r="AI93" s="8" t="s">
        <v>175</v>
      </c>
      <c r="AJ93" s="10"/>
      <c r="AK93" s="10"/>
      <c r="AL93" s="10"/>
    </row>
    <row r="94" spans="1:38" x14ac:dyDescent="0.2">
      <c r="A94" s="1">
        <v>2017</v>
      </c>
      <c r="B94" s="1" t="s">
        <v>123</v>
      </c>
      <c r="C94" s="4" t="s">
        <v>99</v>
      </c>
      <c r="D94" s="13">
        <v>4</v>
      </c>
      <c r="E94" s="8" t="s">
        <v>129</v>
      </c>
      <c r="F94" s="8" t="s">
        <v>129</v>
      </c>
      <c r="G94" s="8" t="s">
        <v>457</v>
      </c>
      <c r="H94" s="8" t="s">
        <v>225</v>
      </c>
      <c r="I94" s="8" t="s">
        <v>226</v>
      </c>
      <c r="J94" s="8" t="s">
        <v>150</v>
      </c>
      <c r="K94" s="8" t="s">
        <v>243</v>
      </c>
      <c r="L94" s="4" t="s">
        <v>89</v>
      </c>
      <c r="M94" s="1">
        <v>0</v>
      </c>
      <c r="N94" s="1">
        <v>0</v>
      </c>
      <c r="O94" s="1" t="s">
        <v>90</v>
      </c>
      <c r="P94" s="1" t="s">
        <v>91</v>
      </c>
      <c r="Q94" s="1" t="s">
        <v>116</v>
      </c>
      <c r="R94" s="1" t="s">
        <v>90</v>
      </c>
      <c r="S94" s="1" t="s">
        <v>91</v>
      </c>
      <c r="T94" s="8" t="s">
        <v>244</v>
      </c>
      <c r="U94" s="8" t="s">
        <v>245</v>
      </c>
      <c r="V94" s="16">
        <v>42772</v>
      </c>
      <c r="W94" s="5">
        <v>42772</v>
      </c>
      <c r="X94" s="1">
        <v>90</v>
      </c>
      <c r="Y94" s="23">
        <v>584.64</v>
      </c>
      <c r="Z94" s="30">
        <v>0</v>
      </c>
      <c r="AA94" s="16">
        <v>42774</v>
      </c>
      <c r="AB94" s="32" t="s">
        <v>437</v>
      </c>
      <c r="AC94" s="8">
        <v>90</v>
      </c>
      <c r="AD94" s="1">
        <v>1</v>
      </c>
      <c r="AE94" s="5"/>
      <c r="AF94" s="1" t="s">
        <v>117</v>
      </c>
      <c r="AG94" s="8">
        <v>2017</v>
      </c>
      <c r="AH94" s="5">
        <v>42757</v>
      </c>
      <c r="AI94" s="8" t="s">
        <v>175</v>
      </c>
    </row>
    <row r="95" spans="1:38" x14ac:dyDescent="0.2">
      <c r="A95" s="1">
        <v>2017</v>
      </c>
      <c r="B95" s="1" t="s">
        <v>123</v>
      </c>
      <c r="C95" s="4" t="s">
        <v>99</v>
      </c>
      <c r="D95" s="8">
        <v>4</v>
      </c>
      <c r="E95" s="8" t="s">
        <v>259</v>
      </c>
      <c r="F95" s="8" t="s">
        <v>259</v>
      </c>
      <c r="G95" s="8" t="s">
        <v>457</v>
      </c>
      <c r="H95" s="8" t="s">
        <v>246</v>
      </c>
      <c r="I95" s="8" t="s">
        <v>247</v>
      </c>
      <c r="J95" s="8" t="s">
        <v>248</v>
      </c>
      <c r="K95" s="8" t="s">
        <v>249</v>
      </c>
      <c r="L95" s="17" t="s">
        <v>89</v>
      </c>
      <c r="M95" s="13">
        <v>0</v>
      </c>
      <c r="N95" s="13">
        <v>0</v>
      </c>
      <c r="O95" s="1" t="s">
        <v>90</v>
      </c>
      <c r="P95" s="1" t="s">
        <v>91</v>
      </c>
      <c r="Q95" s="1" t="s">
        <v>116</v>
      </c>
      <c r="R95" s="1" t="s">
        <v>90</v>
      </c>
      <c r="S95" s="1" t="s">
        <v>91</v>
      </c>
      <c r="T95" s="8" t="s">
        <v>92</v>
      </c>
      <c r="U95" s="8" t="s">
        <v>250</v>
      </c>
      <c r="V95" s="16">
        <v>42754</v>
      </c>
      <c r="W95" s="16">
        <v>42755</v>
      </c>
      <c r="X95" s="1">
        <v>91</v>
      </c>
      <c r="Y95" s="23">
        <v>1576.99</v>
      </c>
      <c r="Z95" s="23">
        <v>1273.01</v>
      </c>
      <c r="AA95" s="16">
        <v>42766</v>
      </c>
      <c r="AB95" s="32" t="s">
        <v>438</v>
      </c>
      <c r="AC95" s="8">
        <v>91</v>
      </c>
      <c r="AD95" s="1">
        <v>1</v>
      </c>
      <c r="AE95" s="5"/>
      <c r="AF95" s="1" t="s">
        <v>117</v>
      </c>
      <c r="AG95" s="8">
        <v>2017</v>
      </c>
      <c r="AH95" s="5">
        <v>42757</v>
      </c>
      <c r="AI95" s="8" t="s">
        <v>175</v>
      </c>
    </row>
    <row r="96" spans="1:38" x14ac:dyDescent="0.2">
      <c r="A96" s="1">
        <v>2017</v>
      </c>
      <c r="B96" s="1" t="s">
        <v>123</v>
      </c>
      <c r="C96" s="4" t="s">
        <v>99</v>
      </c>
      <c r="D96" s="13">
        <v>2</v>
      </c>
      <c r="E96" s="8" t="s">
        <v>469</v>
      </c>
      <c r="F96" s="8" t="s">
        <v>469</v>
      </c>
      <c r="G96" s="8" t="s">
        <v>470</v>
      </c>
      <c r="H96" s="8" t="s">
        <v>236</v>
      </c>
      <c r="I96" s="8" t="s">
        <v>237</v>
      </c>
      <c r="J96" s="8" t="s">
        <v>238</v>
      </c>
      <c r="K96" s="8" t="s">
        <v>251</v>
      </c>
      <c r="L96" s="4" t="s">
        <v>89</v>
      </c>
      <c r="M96" s="1">
        <v>0</v>
      </c>
      <c r="N96" s="1">
        <v>0</v>
      </c>
      <c r="O96" s="1" t="s">
        <v>90</v>
      </c>
      <c r="P96" s="1" t="s">
        <v>91</v>
      </c>
      <c r="Q96" s="1" t="s">
        <v>116</v>
      </c>
      <c r="R96" s="1" t="s">
        <v>90</v>
      </c>
      <c r="S96" s="1" t="s">
        <v>91</v>
      </c>
      <c r="T96" s="8" t="s">
        <v>92</v>
      </c>
      <c r="U96" s="8" t="s">
        <v>252</v>
      </c>
      <c r="V96" s="16">
        <v>42783</v>
      </c>
      <c r="W96" s="16">
        <v>42784</v>
      </c>
      <c r="X96" s="1">
        <v>92</v>
      </c>
      <c r="Y96" s="23">
        <v>3048.6</v>
      </c>
      <c r="Z96" s="23">
        <v>1053</v>
      </c>
      <c r="AA96" s="16">
        <v>42787</v>
      </c>
      <c r="AB96" s="32" t="s">
        <v>450</v>
      </c>
      <c r="AC96" s="8">
        <v>92</v>
      </c>
      <c r="AD96" s="1">
        <v>1</v>
      </c>
      <c r="AE96" s="11"/>
      <c r="AF96" s="10" t="s">
        <v>117</v>
      </c>
      <c r="AG96" s="8">
        <v>2017</v>
      </c>
      <c r="AH96" s="11">
        <v>42757</v>
      </c>
      <c r="AI96" s="8" t="s">
        <v>175</v>
      </c>
      <c r="AJ96" s="10"/>
    </row>
    <row r="97" spans="1:36" x14ac:dyDescent="0.2">
      <c r="A97" s="1">
        <v>2017</v>
      </c>
      <c r="B97" s="1" t="s">
        <v>123</v>
      </c>
      <c r="C97" s="4" t="s">
        <v>99</v>
      </c>
      <c r="D97" s="8">
        <v>4</v>
      </c>
      <c r="E97" s="8" t="s">
        <v>259</v>
      </c>
      <c r="F97" s="8" t="s">
        <v>259</v>
      </c>
      <c r="G97" s="8" t="s">
        <v>457</v>
      </c>
      <c r="H97" s="8" t="s">
        <v>253</v>
      </c>
      <c r="I97" s="8" t="s">
        <v>145</v>
      </c>
      <c r="J97" s="8" t="s">
        <v>254</v>
      </c>
      <c r="K97" s="8" t="s">
        <v>255</v>
      </c>
      <c r="L97" s="4" t="s">
        <v>89</v>
      </c>
      <c r="M97" s="1">
        <v>0</v>
      </c>
      <c r="N97" s="1">
        <v>0</v>
      </c>
      <c r="O97" s="1" t="s">
        <v>90</v>
      </c>
      <c r="P97" s="1" t="s">
        <v>91</v>
      </c>
      <c r="Q97" s="1" t="s">
        <v>116</v>
      </c>
      <c r="R97" s="1" t="s">
        <v>90</v>
      </c>
      <c r="S97" s="1" t="s">
        <v>91</v>
      </c>
      <c r="T97" s="8" t="s">
        <v>92</v>
      </c>
      <c r="U97" s="8" t="s">
        <v>300</v>
      </c>
      <c r="V97" s="16">
        <v>42782</v>
      </c>
      <c r="W97" s="16">
        <v>42784</v>
      </c>
      <c r="X97" s="1">
        <v>93</v>
      </c>
      <c r="Y97" s="23">
        <v>3229.1</v>
      </c>
      <c r="Z97" s="23">
        <v>0</v>
      </c>
      <c r="AA97" s="16">
        <v>42788</v>
      </c>
      <c r="AB97" s="32" t="s">
        <v>439</v>
      </c>
      <c r="AC97" s="8">
        <v>93</v>
      </c>
      <c r="AD97" s="1">
        <v>1</v>
      </c>
      <c r="AE97" s="5"/>
      <c r="AF97" s="1" t="s">
        <v>117</v>
      </c>
      <c r="AG97" s="8">
        <v>2017</v>
      </c>
      <c r="AH97" s="5">
        <v>42757</v>
      </c>
      <c r="AI97" s="8" t="s">
        <v>175</v>
      </c>
      <c r="AJ97" s="10"/>
    </row>
    <row r="98" spans="1:36" x14ac:dyDescent="0.2">
      <c r="A98" s="1">
        <v>2017</v>
      </c>
      <c r="B98" s="1" t="s">
        <v>123</v>
      </c>
      <c r="C98" s="4" t="s">
        <v>99</v>
      </c>
      <c r="D98" s="13">
        <v>1</v>
      </c>
      <c r="E98" s="8" t="s">
        <v>292</v>
      </c>
      <c r="F98" s="8" t="s">
        <v>292</v>
      </c>
      <c r="G98" s="8" t="s">
        <v>463</v>
      </c>
      <c r="H98" s="8" t="s">
        <v>232</v>
      </c>
      <c r="I98" s="8" t="s">
        <v>233</v>
      </c>
      <c r="J98" s="8" t="s">
        <v>234</v>
      </c>
      <c r="K98" s="8" t="s">
        <v>256</v>
      </c>
      <c r="L98" s="17" t="s">
        <v>89</v>
      </c>
      <c r="M98" s="13">
        <v>0</v>
      </c>
      <c r="N98" s="1">
        <v>0</v>
      </c>
      <c r="O98" s="1" t="s">
        <v>90</v>
      </c>
      <c r="P98" s="1" t="s">
        <v>91</v>
      </c>
      <c r="Q98" s="1" t="s">
        <v>116</v>
      </c>
      <c r="R98" s="1" t="s">
        <v>90</v>
      </c>
      <c r="S98" s="1" t="s">
        <v>91</v>
      </c>
      <c r="T98" s="8" t="s">
        <v>257</v>
      </c>
      <c r="U98" s="8" t="s">
        <v>258</v>
      </c>
      <c r="V98" s="16">
        <v>42768</v>
      </c>
      <c r="W98" s="16">
        <v>42769</v>
      </c>
      <c r="X98" s="1">
        <v>94</v>
      </c>
      <c r="Y98" s="23">
        <v>4555.3999999999996</v>
      </c>
      <c r="Z98" s="23">
        <v>311.60000000000002</v>
      </c>
      <c r="AA98" s="16">
        <v>42794</v>
      </c>
      <c r="AB98" s="32" t="s">
        <v>440</v>
      </c>
      <c r="AC98" s="8">
        <v>94</v>
      </c>
      <c r="AD98" s="1">
        <v>1</v>
      </c>
      <c r="AE98" s="5"/>
      <c r="AF98" s="1" t="s">
        <v>117</v>
      </c>
      <c r="AG98" s="8">
        <v>2017</v>
      </c>
      <c r="AH98" s="5">
        <v>42757</v>
      </c>
      <c r="AI98" s="8" t="s">
        <v>175</v>
      </c>
      <c r="AJ98" s="10"/>
    </row>
    <row r="99" spans="1:36" x14ac:dyDescent="0.2">
      <c r="A99" s="1">
        <v>2017</v>
      </c>
      <c r="B99" s="1" t="s">
        <v>123</v>
      </c>
      <c r="C99" s="4" t="s">
        <v>99</v>
      </c>
      <c r="D99" s="8">
        <v>4</v>
      </c>
      <c r="E99" s="8" t="s">
        <v>259</v>
      </c>
      <c r="F99" s="8" t="s">
        <v>259</v>
      </c>
      <c r="G99" s="8" t="s">
        <v>260</v>
      </c>
      <c r="H99" s="8" t="s">
        <v>261</v>
      </c>
      <c r="I99" s="8" t="s">
        <v>262</v>
      </c>
      <c r="J99" s="8" t="s">
        <v>247</v>
      </c>
      <c r="K99" s="8" t="s">
        <v>256</v>
      </c>
      <c r="L99" s="17" t="s">
        <v>89</v>
      </c>
      <c r="M99" s="13">
        <v>0</v>
      </c>
      <c r="N99" s="1">
        <v>0</v>
      </c>
      <c r="O99" s="1" t="s">
        <v>90</v>
      </c>
      <c r="P99" s="1" t="s">
        <v>91</v>
      </c>
      <c r="Q99" s="1" t="s">
        <v>116</v>
      </c>
      <c r="R99" s="1" t="s">
        <v>90</v>
      </c>
      <c r="S99" s="1" t="s">
        <v>91</v>
      </c>
      <c r="T99" s="8" t="s">
        <v>257</v>
      </c>
      <c r="U99" s="8" t="s">
        <v>258</v>
      </c>
      <c r="V99" s="16">
        <v>42768</v>
      </c>
      <c r="W99" s="16">
        <v>42769</v>
      </c>
      <c r="X99" s="1">
        <v>95</v>
      </c>
      <c r="Y99" s="23">
        <v>1289</v>
      </c>
      <c r="Z99" s="23">
        <v>71</v>
      </c>
      <c r="AA99" s="16">
        <v>42794</v>
      </c>
      <c r="AB99" s="32" t="s">
        <v>441</v>
      </c>
      <c r="AC99" s="8">
        <v>95</v>
      </c>
      <c r="AD99" s="1">
        <v>1</v>
      </c>
      <c r="AE99" s="5"/>
      <c r="AF99" s="1" t="s">
        <v>117</v>
      </c>
      <c r="AG99" s="8">
        <v>2017</v>
      </c>
      <c r="AH99" s="5">
        <v>42757</v>
      </c>
      <c r="AI99" s="8" t="s">
        <v>175</v>
      </c>
      <c r="AJ99" s="10"/>
    </row>
    <row r="100" spans="1:36" x14ac:dyDescent="0.2">
      <c r="A100" s="1">
        <v>2017</v>
      </c>
      <c r="B100" s="1" t="s">
        <v>123</v>
      </c>
      <c r="C100" s="4" t="s">
        <v>99</v>
      </c>
      <c r="D100" s="8">
        <v>5</v>
      </c>
      <c r="E100" s="8" t="s">
        <v>471</v>
      </c>
      <c r="F100" s="8" t="s">
        <v>471</v>
      </c>
      <c r="G100" s="8" t="s">
        <v>457</v>
      </c>
      <c r="H100" s="8" t="s">
        <v>263</v>
      </c>
      <c r="I100" s="8" t="s">
        <v>264</v>
      </c>
      <c r="J100" s="8" t="s">
        <v>265</v>
      </c>
      <c r="K100" s="8" t="s">
        <v>251</v>
      </c>
      <c r="L100" s="4" t="s">
        <v>89</v>
      </c>
      <c r="M100" s="13">
        <v>0</v>
      </c>
      <c r="N100" s="1">
        <v>0</v>
      </c>
      <c r="O100" s="1" t="s">
        <v>90</v>
      </c>
      <c r="P100" s="1" t="s">
        <v>91</v>
      </c>
      <c r="Q100" s="1" t="s">
        <v>116</v>
      </c>
      <c r="R100" s="1" t="s">
        <v>90</v>
      </c>
      <c r="S100" s="1" t="s">
        <v>91</v>
      </c>
      <c r="T100" s="8" t="s">
        <v>92</v>
      </c>
      <c r="U100" s="8" t="s">
        <v>266</v>
      </c>
      <c r="V100" s="16">
        <v>42783</v>
      </c>
      <c r="W100" s="16">
        <v>42784</v>
      </c>
      <c r="X100" s="1">
        <v>96</v>
      </c>
      <c r="Y100" s="23">
        <v>981</v>
      </c>
      <c r="Z100" s="23">
        <v>63</v>
      </c>
      <c r="AA100" s="16">
        <v>42787</v>
      </c>
      <c r="AB100" s="32" t="s">
        <v>442</v>
      </c>
      <c r="AC100" s="8">
        <v>96</v>
      </c>
      <c r="AD100" s="1">
        <v>1</v>
      </c>
      <c r="AE100" s="5"/>
      <c r="AF100" s="1" t="s">
        <v>117</v>
      </c>
      <c r="AG100" s="8">
        <v>2017</v>
      </c>
      <c r="AH100" s="5">
        <v>42757</v>
      </c>
      <c r="AI100" s="8" t="s">
        <v>175</v>
      </c>
    </row>
    <row r="101" spans="1:36" x14ac:dyDescent="0.2">
      <c r="A101" s="1">
        <v>2017</v>
      </c>
      <c r="B101" s="1" t="s">
        <v>123</v>
      </c>
      <c r="C101" s="4" t="s">
        <v>99</v>
      </c>
      <c r="D101" s="8">
        <v>5</v>
      </c>
      <c r="E101" s="8" t="s">
        <v>259</v>
      </c>
      <c r="F101" s="8" t="s">
        <v>259</v>
      </c>
      <c r="G101" s="8" t="s">
        <v>457</v>
      </c>
      <c r="H101" s="8" t="s">
        <v>267</v>
      </c>
      <c r="I101" s="8" t="s">
        <v>268</v>
      </c>
      <c r="J101" s="8" t="s">
        <v>269</v>
      </c>
      <c r="K101" s="8" t="s">
        <v>255</v>
      </c>
      <c r="L101" s="17" t="s">
        <v>89</v>
      </c>
      <c r="M101" s="13">
        <v>0</v>
      </c>
      <c r="N101" s="1">
        <v>0</v>
      </c>
      <c r="O101" s="1" t="s">
        <v>90</v>
      </c>
      <c r="P101" s="1" t="s">
        <v>91</v>
      </c>
      <c r="Q101" s="1" t="s">
        <v>116</v>
      </c>
      <c r="R101" s="1" t="s">
        <v>90</v>
      </c>
      <c r="S101" s="1" t="s">
        <v>91</v>
      </c>
      <c r="T101" s="8" t="s">
        <v>92</v>
      </c>
      <c r="U101" s="8" t="s">
        <v>301</v>
      </c>
      <c r="V101" s="16">
        <v>42788</v>
      </c>
      <c r="W101" s="16">
        <v>42788</v>
      </c>
      <c r="X101" s="1">
        <v>97</v>
      </c>
      <c r="Y101" s="23">
        <v>2740.95</v>
      </c>
      <c r="Z101" s="23">
        <v>0</v>
      </c>
      <c r="AA101" s="16">
        <v>42794</v>
      </c>
      <c r="AB101" s="32" t="s">
        <v>443</v>
      </c>
      <c r="AC101" s="8">
        <v>97</v>
      </c>
      <c r="AD101" s="1">
        <v>1</v>
      </c>
      <c r="AE101" s="5"/>
      <c r="AF101" s="1" t="s">
        <v>117</v>
      </c>
      <c r="AG101" s="8">
        <v>2017</v>
      </c>
      <c r="AH101" s="5">
        <v>42757</v>
      </c>
      <c r="AI101" s="8" t="s">
        <v>175</v>
      </c>
    </row>
    <row r="102" spans="1:36" x14ac:dyDescent="0.2">
      <c r="A102" s="1">
        <v>2017</v>
      </c>
      <c r="B102" s="1" t="s">
        <v>123</v>
      </c>
      <c r="C102" s="4" t="s">
        <v>99</v>
      </c>
      <c r="D102" s="8">
        <v>4</v>
      </c>
      <c r="E102" s="8" t="s">
        <v>270</v>
      </c>
      <c r="F102" s="8" t="s">
        <v>270</v>
      </c>
      <c r="G102" s="8" t="s">
        <v>455</v>
      </c>
      <c r="H102" s="8" t="s">
        <v>271</v>
      </c>
      <c r="I102" s="8" t="s">
        <v>272</v>
      </c>
      <c r="J102" s="8" t="s">
        <v>272</v>
      </c>
      <c r="K102" s="8" t="s">
        <v>273</v>
      </c>
      <c r="L102" s="17" t="s">
        <v>89</v>
      </c>
      <c r="M102" s="13">
        <v>0</v>
      </c>
      <c r="N102" s="1">
        <v>0</v>
      </c>
      <c r="O102" s="1" t="s">
        <v>90</v>
      </c>
      <c r="P102" s="1" t="s">
        <v>91</v>
      </c>
      <c r="Q102" s="1" t="s">
        <v>116</v>
      </c>
      <c r="R102" s="1" t="s">
        <v>90</v>
      </c>
      <c r="S102" s="1" t="s">
        <v>91</v>
      </c>
      <c r="T102" s="8" t="s">
        <v>92</v>
      </c>
      <c r="U102" s="8" t="s">
        <v>274</v>
      </c>
      <c r="V102" s="16">
        <v>42797</v>
      </c>
      <c r="W102" s="16">
        <v>42798</v>
      </c>
      <c r="X102" s="1">
        <v>98</v>
      </c>
      <c r="Y102" s="23">
        <v>250</v>
      </c>
      <c r="Z102" s="23">
        <v>850</v>
      </c>
      <c r="AA102" s="16">
        <v>42800</v>
      </c>
      <c r="AB102" s="32" t="s">
        <v>444</v>
      </c>
      <c r="AC102" s="8">
        <v>98</v>
      </c>
      <c r="AD102" s="1">
        <v>1</v>
      </c>
      <c r="AE102" s="5"/>
      <c r="AF102" s="1" t="s">
        <v>117</v>
      </c>
      <c r="AG102" s="8">
        <v>2017</v>
      </c>
      <c r="AH102" s="5">
        <v>42757</v>
      </c>
      <c r="AI102" s="8" t="s">
        <v>175</v>
      </c>
    </row>
    <row r="103" spans="1:36" x14ac:dyDescent="0.2">
      <c r="A103" s="1">
        <v>2017</v>
      </c>
      <c r="B103" s="1" t="s">
        <v>123</v>
      </c>
      <c r="C103" s="4" t="s">
        <v>99</v>
      </c>
      <c r="D103" s="8">
        <v>5</v>
      </c>
      <c r="E103" s="8" t="s">
        <v>259</v>
      </c>
      <c r="F103" s="8" t="s">
        <v>259</v>
      </c>
      <c r="G103" s="8" t="s">
        <v>457</v>
      </c>
      <c r="H103" s="8" t="s">
        <v>267</v>
      </c>
      <c r="I103" s="8" t="s">
        <v>268</v>
      </c>
      <c r="J103" s="8" t="s">
        <v>269</v>
      </c>
      <c r="K103" s="8" t="s">
        <v>256</v>
      </c>
      <c r="L103" s="17" t="s">
        <v>89</v>
      </c>
      <c r="M103" s="13">
        <v>0</v>
      </c>
      <c r="N103" s="1">
        <v>0</v>
      </c>
      <c r="O103" s="1" t="s">
        <v>90</v>
      </c>
      <c r="P103" s="1" t="s">
        <v>91</v>
      </c>
      <c r="Q103" s="1" t="s">
        <v>116</v>
      </c>
      <c r="R103" s="1" t="s">
        <v>90</v>
      </c>
      <c r="S103" s="1" t="s">
        <v>91</v>
      </c>
      <c r="T103" s="8" t="s">
        <v>257</v>
      </c>
      <c r="U103" s="8" t="s">
        <v>258</v>
      </c>
      <c r="V103" s="16">
        <v>42768</v>
      </c>
      <c r="W103" s="16">
        <v>42769</v>
      </c>
      <c r="X103" s="1">
        <v>99</v>
      </c>
      <c r="Y103" s="23">
        <v>1311</v>
      </c>
      <c r="Z103" s="23">
        <v>0</v>
      </c>
      <c r="AA103" s="16">
        <v>42794</v>
      </c>
      <c r="AB103" s="32" t="s">
        <v>445</v>
      </c>
      <c r="AC103" s="8">
        <v>99</v>
      </c>
      <c r="AD103" s="1">
        <v>1</v>
      </c>
      <c r="AE103" s="5"/>
      <c r="AF103" s="1" t="s">
        <v>117</v>
      </c>
      <c r="AG103" s="8">
        <v>2017</v>
      </c>
      <c r="AH103" s="5">
        <v>42757</v>
      </c>
      <c r="AI103" s="8" t="s">
        <v>175</v>
      </c>
    </row>
    <row r="104" spans="1:36" x14ac:dyDescent="0.2">
      <c r="A104" s="1">
        <v>2017</v>
      </c>
      <c r="B104" s="1" t="s">
        <v>123</v>
      </c>
      <c r="C104" s="4" t="s">
        <v>99</v>
      </c>
      <c r="D104" s="13">
        <v>2</v>
      </c>
      <c r="E104" s="8" t="s">
        <v>469</v>
      </c>
      <c r="F104" s="8" t="s">
        <v>469</v>
      </c>
      <c r="G104" s="8" t="s">
        <v>470</v>
      </c>
      <c r="H104" s="8" t="s">
        <v>236</v>
      </c>
      <c r="I104" s="8" t="s">
        <v>237</v>
      </c>
      <c r="J104" s="8" t="s">
        <v>238</v>
      </c>
      <c r="K104" s="8" t="s">
        <v>275</v>
      </c>
      <c r="L104" s="17" t="s">
        <v>89</v>
      </c>
      <c r="M104" s="13">
        <v>0</v>
      </c>
      <c r="N104" s="1">
        <v>0</v>
      </c>
      <c r="O104" s="1" t="s">
        <v>90</v>
      </c>
      <c r="P104" s="1" t="s">
        <v>91</v>
      </c>
      <c r="Q104" s="1" t="s">
        <v>116</v>
      </c>
      <c r="R104" s="1" t="s">
        <v>90</v>
      </c>
      <c r="S104" s="1" t="s">
        <v>91</v>
      </c>
      <c r="T104" s="8" t="s">
        <v>92</v>
      </c>
      <c r="U104" s="8" t="s">
        <v>276</v>
      </c>
      <c r="V104" s="16">
        <v>42797</v>
      </c>
      <c r="W104" s="16">
        <v>42798</v>
      </c>
      <c r="X104" s="1">
        <v>100</v>
      </c>
      <c r="Y104" s="23">
        <v>250</v>
      </c>
      <c r="Z104" s="23">
        <v>850</v>
      </c>
      <c r="AA104" s="16">
        <v>42803</v>
      </c>
      <c r="AB104" s="12" t="s">
        <v>446</v>
      </c>
      <c r="AC104" s="8">
        <v>100</v>
      </c>
      <c r="AD104" s="1">
        <v>1</v>
      </c>
      <c r="AE104" s="5"/>
      <c r="AF104" s="1" t="s">
        <v>117</v>
      </c>
      <c r="AG104" s="8">
        <v>2017</v>
      </c>
      <c r="AH104" s="5">
        <v>42757</v>
      </c>
      <c r="AI104" s="8" t="s">
        <v>175</v>
      </c>
    </row>
    <row r="105" spans="1:36" x14ac:dyDescent="0.2">
      <c r="A105" s="1">
        <v>2017</v>
      </c>
      <c r="B105" s="1" t="s">
        <v>123</v>
      </c>
      <c r="C105" s="4" t="s">
        <v>99</v>
      </c>
      <c r="D105" s="8">
        <v>4</v>
      </c>
      <c r="E105" s="8" t="s">
        <v>277</v>
      </c>
      <c r="F105" s="8" t="s">
        <v>277</v>
      </c>
      <c r="G105" s="8" t="s">
        <v>468</v>
      </c>
      <c r="H105" s="8" t="s">
        <v>278</v>
      </c>
      <c r="I105" s="8" t="s">
        <v>279</v>
      </c>
      <c r="J105" s="8" t="s">
        <v>280</v>
      </c>
      <c r="K105" s="8" t="s">
        <v>281</v>
      </c>
      <c r="L105" s="17" t="s">
        <v>89</v>
      </c>
      <c r="M105" s="13">
        <v>0</v>
      </c>
      <c r="N105" s="1">
        <v>0</v>
      </c>
      <c r="O105" s="1" t="s">
        <v>90</v>
      </c>
      <c r="P105" s="1" t="s">
        <v>91</v>
      </c>
      <c r="Q105" s="1" t="s">
        <v>116</v>
      </c>
      <c r="R105" s="1" t="s">
        <v>90</v>
      </c>
      <c r="S105" s="1" t="s">
        <v>91</v>
      </c>
      <c r="T105" s="8" t="s">
        <v>92</v>
      </c>
      <c r="U105" s="8" t="s">
        <v>282</v>
      </c>
      <c r="V105" s="16">
        <v>42797</v>
      </c>
      <c r="W105" s="16">
        <v>42797</v>
      </c>
      <c r="X105" s="1">
        <v>101</v>
      </c>
      <c r="Y105" s="23">
        <v>250</v>
      </c>
      <c r="Z105" s="23">
        <v>350</v>
      </c>
      <c r="AA105" s="16">
        <v>42801</v>
      </c>
      <c r="AB105" s="31" t="s">
        <v>447</v>
      </c>
      <c r="AC105" s="8">
        <v>101</v>
      </c>
      <c r="AD105" s="1">
        <v>1</v>
      </c>
      <c r="AE105" s="5"/>
      <c r="AF105" s="1" t="s">
        <v>117</v>
      </c>
      <c r="AG105" s="8">
        <v>2017</v>
      </c>
      <c r="AH105" s="5">
        <v>42757</v>
      </c>
      <c r="AI105" s="8" t="s">
        <v>175</v>
      </c>
    </row>
  </sheetData>
  <sheetProtection selectLockedCells="1" selectUnlockedCells="1"/>
  <mergeCells count="1">
    <mergeCell ref="A6:AI6"/>
  </mergeCells>
  <dataValidations count="2">
    <dataValidation type="list" allowBlank="1" showErrorMessage="1" sqref="L8:L105">
      <formula1>hidden2</formula1>
      <formula2>0</formula2>
    </dataValidation>
    <dataValidation type="list" allowBlank="1" showErrorMessage="1" sqref="C8:C105">
      <formula1>hidden1</formula1>
      <formula2>0</formula2>
    </dataValidation>
  </dataValidations>
  <hyperlinks>
    <hyperlink ref="AB10" r:id="rId1"/>
    <hyperlink ref="AB11" r:id="rId2"/>
    <hyperlink ref="AB12" r:id="rId3"/>
    <hyperlink ref="AB13" r:id="rId4"/>
    <hyperlink ref="AB42" r:id="rId5"/>
    <hyperlink ref="AB43" r:id="rId6"/>
    <hyperlink ref="AB45" r:id="rId7"/>
    <hyperlink ref="AB46" r:id="rId8"/>
    <hyperlink ref="AB47" r:id="rId9"/>
    <hyperlink ref="AB48" r:id="rId10"/>
    <hyperlink ref="AB49" r:id="rId11"/>
    <hyperlink ref="AB50" r:id="rId12"/>
    <hyperlink ref="AB51" r:id="rId13"/>
    <hyperlink ref="AB52" r:id="rId14"/>
    <hyperlink ref="AB53" r:id="rId15"/>
    <hyperlink ref="AB54" r:id="rId16"/>
    <hyperlink ref="AB55" r:id="rId17"/>
    <hyperlink ref="AB56" r:id="rId18"/>
    <hyperlink ref="AB57" r:id="rId19"/>
    <hyperlink ref="AB58" r:id="rId20"/>
    <hyperlink ref="AB59" r:id="rId21"/>
    <hyperlink ref="AB60" r:id="rId22"/>
    <hyperlink ref="AB61" r:id="rId23"/>
    <hyperlink ref="AB62" r:id="rId24"/>
    <hyperlink ref="AB63" r:id="rId25"/>
    <hyperlink ref="AB64" r:id="rId26"/>
    <hyperlink ref="AB83" r:id="rId27"/>
    <hyperlink ref="AB84" r:id="rId28"/>
    <hyperlink ref="AB82" r:id="rId29"/>
    <hyperlink ref="AB85" r:id="rId30"/>
    <hyperlink ref="AB86" r:id="rId31"/>
    <hyperlink ref="AB88" r:id="rId32"/>
    <hyperlink ref="AB89" r:id="rId33"/>
    <hyperlink ref="AB91" r:id="rId34"/>
    <hyperlink ref="AB92" r:id="rId35"/>
    <hyperlink ref="AB93" r:id="rId36"/>
    <hyperlink ref="AB94" r:id="rId37"/>
    <hyperlink ref="AB95" r:id="rId38"/>
    <hyperlink ref="AB97" r:id="rId39"/>
    <hyperlink ref="AB98" r:id="rId40"/>
    <hyperlink ref="AB99" r:id="rId41"/>
    <hyperlink ref="AB100" r:id="rId42"/>
    <hyperlink ref="AB101" r:id="rId43"/>
    <hyperlink ref="AB102" r:id="rId44"/>
    <hyperlink ref="AB103" r:id="rId45"/>
    <hyperlink ref="AB104" r:id="rId46"/>
    <hyperlink ref="AB105" r:id="rId47"/>
    <hyperlink ref="AB90" r:id="rId48"/>
    <hyperlink ref="AB96" r:id="rId49"/>
    <hyperlink ref="AB87" r:id="rId50"/>
  </hyperlinks>
  <pageMargins left="0.75" right="0.75" top="1" bottom="1" header="0.51180555555555551" footer="0.51180555555555551"/>
  <pageSetup firstPageNumber="0" orientation="portrait" horizontalDpi="300" verticalDpi="300" r:id="rId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30.85546875" style="1" customWidth="1"/>
    <col min="2" max="16384" width="9.140625" style="1"/>
  </cols>
  <sheetData>
    <row r="1" spans="1:1" x14ac:dyDescent="0.2">
      <c r="A1" s="1" t="s">
        <v>88</v>
      </c>
    </row>
    <row r="2" spans="1:1" x14ac:dyDescent="0.2">
      <c r="A2" s="1" t="s">
        <v>93</v>
      </c>
    </row>
    <row r="3" spans="1:1" x14ac:dyDescent="0.2">
      <c r="A3" s="1" t="s">
        <v>94</v>
      </c>
    </row>
    <row r="4" spans="1:1" x14ac:dyDescent="0.2">
      <c r="A4" s="1" t="s">
        <v>95</v>
      </c>
    </row>
    <row r="5" spans="1:1" x14ac:dyDescent="0.2">
      <c r="A5" s="1" t="s">
        <v>96</v>
      </c>
    </row>
    <row r="6" spans="1:1" x14ac:dyDescent="0.2">
      <c r="A6" s="1" t="s">
        <v>97</v>
      </c>
    </row>
    <row r="7" spans="1:1" x14ac:dyDescent="0.2">
      <c r="A7" s="1" t="s">
        <v>98</v>
      </c>
    </row>
    <row r="8" spans="1:1" x14ac:dyDescent="0.2">
      <c r="A8" s="1" t="s">
        <v>99</v>
      </c>
    </row>
    <row r="9" spans="1:1" x14ac:dyDescent="0.2">
      <c r="A9" s="1" t="s">
        <v>100</v>
      </c>
    </row>
    <row r="10" spans="1:1" x14ac:dyDescent="0.2">
      <c r="A10" s="1" t="s">
        <v>101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2.75" x14ac:dyDescent="0.2"/>
  <cols>
    <col min="1" max="1" width="12" style="1" customWidth="1"/>
    <col min="2" max="16384" width="9.140625" style="1"/>
  </cols>
  <sheetData>
    <row r="1" spans="1:1" x14ac:dyDescent="0.2">
      <c r="A1" s="1" t="s">
        <v>102</v>
      </c>
    </row>
    <row r="2" spans="1:1" x14ac:dyDescent="0.2">
      <c r="A2" s="1" t="s">
        <v>89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7"/>
  <sheetViews>
    <sheetView topLeftCell="A153" workbookViewId="0">
      <selection activeCell="B322" sqref="B322"/>
    </sheetView>
  </sheetViews>
  <sheetFormatPr baseColWidth="10" defaultColWidth="9.140625" defaultRowHeight="12.75" x14ac:dyDescent="0.2"/>
  <cols>
    <col min="1" max="1" width="6.42578125" style="1" customWidth="1"/>
    <col min="2" max="2" width="20.42578125" style="1" customWidth="1"/>
    <col min="3" max="3" width="43.42578125" style="1" customWidth="1"/>
    <col min="4" max="4" width="30.140625" style="1" customWidth="1"/>
    <col min="5" max="5" width="9.140625" style="1"/>
    <col min="6" max="6" width="14.42578125" style="1" customWidth="1"/>
    <col min="7" max="16384" width="9.140625" style="1"/>
  </cols>
  <sheetData>
    <row r="1" spans="1:6" hidden="1" x14ac:dyDescent="0.2">
      <c r="B1" s="1" t="s">
        <v>6</v>
      </c>
      <c r="C1" s="1" t="s">
        <v>8</v>
      </c>
      <c r="D1" s="1" t="s">
        <v>10</v>
      </c>
    </row>
    <row r="2" spans="1:6" hidden="1" x14ac:dyDescent="0.2">
      <c r="B2" s="1" t="s">
        <v>103</v>
      </c>
      <c r="C2" s="1" t="s">
        <v>104</v>
      </c>
      <c r="D2" s="1" t="s">
        <v>105</v>
      </c>
    </row>
    <row r="3" spans="1:6" ht="15" x14ac:dyDescent="0.25">
      <c r="A3" s="6" t="s">
        <v>106</v>
      </c>
      <c r="B3" s="6" t="s">
        <v>107</v>
      </c>
      <c r="C3" s="6" t="s">
        <v>108</v>
      </c>
      <c r="D3" s="6" t="s">
        <v>109</v>
      </c>
    </row>
    <row r="4" spans="1:6" x14ac:dyDescent="0.2">
      <c r="A4" s="1">
        <v>1</v>
      </c>
      <c r="B4" s="1" t="s">
        <v>110</v>
      </c>
      <c r="C4" s="8" t="s">
        <v>122</v>
      </c>
      <c r="D4" s="21">
        <v>1125</v>
      </c>
      <c r="E4" s="13"/>
      <c r="F4" s="13"/>
    </row>
    <row r="5" spans="1:6" x14ac:dyDescent="0.2">
      <c r="A5" s="1">
        <v>1</v>
      </c>
      <c r="B5" s="1" t="s">
        <v>110</v>
      </c>
      <c r="C5" s="13" t="s">
        <v>120</v>
      </c>
      <c r="D5" s="21">
        <v>6460</v>
      </c>
      <c r="E5" s="13"/>
      <c r="F5" s="13"/>
    </row>
    <row r="6" spans="1:6" x14ac:dyDescent="0.2">
      <c r="A6" s="1">
        <v>2</v>
      </c>
      <c r="B6" s="1" t="s">
        <v>110</v>
      </c>
      <c r="C6" s="13" t="s">
        <v>111</v>
      </c>
      <c r="D6" s="21">
        <v>868.25</v>
      </c>
      <c r="E6" s="13"/>
      <c r="F6" s="13"/>
    </row>
    <row r="7" spans="1:6" x14ac:dyDescent="0.2">
      <c r="A7" s="8">
        <v>2</v>
      </c>
      <c r="B7" s="1" t="s">
        <v>110</v>
      </c>
      <c r="C7" s="13" t="s">
        <v>121</v>
      </c>
      <c r="D7" s="21">
        <v>630</v>
      </c>
      <c r="E7" s="13"/>
      <c r="F7" s="13"/>
    </row>
    <row r="8" spans="1:6" x14ac:dyDescent="0.2">
      <c r="A8" s="8">
        <v>2</v>
      </c>
      <c r="B8" s="1" t="s">
        <v>110</v>
      </c>
      <c r="C8" s="8" t="s">
        <v>122</v>
      </c>
      <c r="D8" s="21">
        <v>175</v>
      </c>
      <c r="E8" s="13"/>
      <c r="F8" s="13"/>
    </row>
    <row r="9" spans="1:6" x14ac:dyDescent="0.2">
      <c r="A9" s="1">
        <v>3</v>
      </c>
      <c r="B9" s="1" t="s">
        <v>110</v>
      </c>
      <c r="C9" s="13" t="s">
        <v>111</v>
      </c>
      <c r="D9" s="21">
        <v>2566</v>
      </c>
      <c r="E9" s="13"/>
      <c r="F9" s="13"/>
    </row>
    <row r="10" spans="1:6" x14ac:dyDescent="0.2">
      <c r="A10" s="1">
        <v>3</v>
      </c>
      <c r="B10" s="1" t="s">
        <v>110</v>
      </c>
      <c r="C10" s="13" t="s">
        <v>121</v>
      </c>
      <c r="D10" s="21">
        <v>897</v>
      </c>
      <c r="E10" s="13"/>
      <c r="F10" s="13"/>
    </row>
    <row r="11" spans="1:6" x14ac:dyDescent="0.2">
      <c r="A11" s="1">
        <v>3</v>
      </c>
      <c r="B11" s="1" t="s">
        <v>110</v>
      </c>
      <c r="C11" s="8" t="s">
        <v>122</v>
      </c>
      <c r="D11" s="21">
        <v>968</v>
      </c>
      <c r="E11" s="13"/>
      <c r="F11" s="13"/>
    </row>
    <row r="12" spans="1:6" x14ac:dyDescent="0.2">
      <c r="A12" s="1">
        <v>3</v>
      </c>
      <c r="B12" s="1" t="s">
        <v>110</v>
      </c>
      <c r="C12" s="8" t="s">
        <v>120</v>
      </c>
      <c r="D12" s="21">
        <v>2330</v>
      </c>
      <c r="E12" s="13"/>
      <c r="F12" s="13"/>
    </row>
    <row r="13" spans="1:6" x14ac:dyDescent="0.2">
      <c r="A13" s="1">
        <v>4</v>
      </c>
      <c r="B13" s="1" t="s">
        <v>110</v>
      </c>
      <c r="C13" s="8" t="s">
        <v>111</v>
      </c>
      <c r="D13" s="21">
        <v>2975.5</v>
      </c>
      <c r="E13" s="13"/>
      <c r="F13" s="13"/>
    </row>
    <row r="14" spans="1:6" x14ac:dyDescent="0.2">
      <c r="A14" s="1">
        <v>4</v>
      </c>
      <c r="B14" s="1" t="s">
        <v>110</v>
      </c>
      <c r="C14" s="8" t="s">
        <v>122</v>
      </c>
      <c r="D14" s="21">
        <v>968</v>
      </c>
      <c r="E14" s="13"/>
      <c r="F14" s="13"/>
    </row>
    <row r="15" spans="1:6" x14ac:dyDescent="0.2">
      <c r="A15" s="1">
        <v>4</v>
      </c>
      <c r="B15" s="1" t="s">
        <v>110</v>
      </c>
      <c r="C15" s="8" t="s">
        <v>120</v>
      </c>
      <c r="D15" s="21">
        <v>2090.63</v>
      </c>
      <c r="E15" s="13"/>
      <c r="F15" s="13"/>
    </row>
    <row r="16" spans="1:6" x14ac:dyDescent="0.2">
      <c r="A16" s="1">
        <v>5</v>
      </c>
      <c r="B16" s="1" t="s">
        <v>110</v>
      </c>
      <c r="C16" s="8" t="s">
        <v>111</v>
      </c>
      <c r="D16" s="21">
        <v>2566</v>
      </c>
      <c r="E16" s="13"/>
      <c r="F16" s="13"/>
    </row>
    <row r="17" spans="1:6" x14ac:dyDescent="0.2">
      <c r="A17" s="1">
        <v>5</v>
      </c>
      <c r="B17" s="1" t="s">
        <v>110</v>
      </c>
      <c r="C17" s="8" t="s">
        <v>121</v>
      </c>
      <c r="D17" s="21">
        <v>1794</v>
      </c>
      <c r="E17" s="13"/>
      <c r="F17" s="13"/>
    </row>
    <row r="18" spans="1:6" x14ac:dyDescent="0.2">
      <c r="A18" s="1">
        <v>5</v>
      </c>
      <c r="B18" s="1" t="s">
        <v>110</v>
      </c>
      <c r="C18" s="8" t="s">
        <v>122</v>
      </c>
      <c r="D18" s="21">
        <v>968</v>
      </c>
      <c r="E18" s="13"/>
      <c r="F18" s="13"/>
    </row>
    <row r="19" spans="1:6" x14ac:dyDescent="0.2">
      <c r="A19" s="1">
        <v>5</v>
      </c>
      <c r="B19" s="1" t="s">
        <v>110</v>
      </c>
      <c r="C19" s="8" t="s">
        <v>120</v>
      </c>
      <c r="D19" s="21">
        <v>1995.13</v>
      </c>
      <c r="E19" s="13"/>
      <c r="F19" s="13"/>
    </row>
    <row r="20" spans="1:6" x14ac:dyDescent="0.2">
      <c r="A20" s="1">
        <v>5</v>
      </c>
      <c r="B20" s="1" t="s">
        <v>110</v>
      </c>
      <c r="C20" s="8" t="s">
        <v>119</v>
      </c>
      <c r="D20" s="21">
        <v>39</v>
      </c>
      <c r="E20" s="13"/>
      <c r="F20" s="13"/>
    </row>
    <row r="21" spans="1:6" x14ac:dyDescent="0.2">
      <c r="A21" s="1">
        <v>6</v>
      </c>
      <c r="B21" s="1" t="s">
        <v>110</v>
      </c>
      <c r="C21" s="8" t="s">
        <v>111</v>
      </c>
      <c r="D21" s="21">
        <v>462</v>
      </c>
      <c r="E21" s="13"/>
      <c r="F21" s="13"/>
    </row>
    <row r="22" spans="1:6" x14ac:dyDescent="0.2">
      <c r="A22" s="1">
        <v>6</v>
      </c>
      <c r="B22" s="1" t="s">
        <v>110</v>
      </c>
      <c r="C22" s="8" t="s">
        <v>122</v>
      </c>
      <c r="D22" s="21">
        <v>987</v>
      </c>
      <c r="E22" s="13"/>
      <c r="F22" s="13"/>
    </row>
    <row r="23" spans="1:6" x14ac:dyDescent="0.2">
      <c r="A23" s="1">
        <v>6</v>
      </c>
      <c r="B23" s="1" t="s">
        <v>110</v>
      </c>
      <c r="C23" s="8" t="s">
        <v>120</v>
      </c>
      <c r="D23" s="21">
        <v>1495.84</v>
      </c>
      <c r="E23" s="13"/>
      <c r="F23" s="13"/>
    </row>
    <row r="24" spans="1:6" x14ac:dyDescent="0.2">
      <c r="A24" s="1">
        <v>7</v>
      </c>
      <c r="B24" s="1" t="s">
        <v>110</v>
      </c>
      <c r="C24" s="8" t="s">
        <v>111</v>
      </c>
      <c r="D24" s="21">
        <v>1569</v>
      </c>
      <c r="E24" s="13"/>
      <c r="F24" s="13"/>
    </row>
    <row r="25" spans="1:6" x14ac:dyDescent="0.2">
      <c r="A25" s="1">
        <v>7</v>
      </c>
      <c r="B25" s="1" t="s">
        <v>110</v>
      </c>
      <c r="C25" s="8" t="s">
        <v>121</v>
      </c>
      <c r="D25" s="21">
        <v>1260</v>
      </c>
      <c r="E25" s="13"/>
      <c r="F25" s="13"/>
    </row>
    <row r="26" spans="1:6" x14ac:dyDescent="0.2">
      <c r="A26" s="1">
        <v>7</v>
      </c>
      <c r="B26" s="1" t="s">
        <v>110</v>
      </c>
      <c r="C26" s="8" t="s">
        <v>119</v>
      </c>
      <c r="D26" s="21">
        <v>300</v>
      </c>
      <c r="E26" s="13"/>
      <c r="F26" s="13"/>
    </row>
    <row r="27" spans="1:6" x14ac:dyDescent="0.2">
      <c r="A27" s="1">
        <v>8</v>
      </c>
      <c r="B27" s="1" t="s">
        <v>110</v>
      </c>
      <c r="C27" s="8" t="s">
        <v>111</v>
      </c>
      <c r="D27" s="21">
        <v>1014</v>
      </c>
      <c r="E27" s="13"/>
      <c r="F27" s="13"/>
    </row>
    <row r="28" spans="1:6" x14ac:dyDescent="0.2">
      <c r="A28" s="1">
        <v>8</v>
      </c>
      <c r="B28" s="1" t="s">
        <v>110</v>
      </c>
      <c r="C28" s="8" t="s">
        <v>121</v>
      </c>
      <c r="D28" s="21">
        <v>480</v>
      </c>
      <c r="E28" s="13"/>
      <c r="F28" s="13"/>
    </row>
    <row r="29" spans="1:6" x14ac:dyDescent="0.2">
      <c r="A29" s="1">
        <v>8</v>
      </c>
      <c r="B29" s="1" t="s">
        <v>110</v>
      </c>
      <c r="C29" s="8" t="s">
        <v>122</v>
      </c>
      <c r="D29" s="21">
        <v>568</v>
      </c>
      <c r="E29" s="13"/>
      <c r="F29" s="13"/>
    </row>
    <row r="30" spans="1:6" x14ac:dyDescent="0.2">
      <c r="A30" s="1">
        <v>8</v>
      </c>
      <c r="B30" s="1" t="s">
        <v>110</v>
      </c>
      <c r="C30" s="8" t="s">
        <v>120</v>
      </c>
      <c r="D30" s="21">
        <v>560</v>
      </c>
      <c r="E30" s="13"/>
      <c r="F30" s="13"/>
    </row>
    <row r="31" spans="1:6" x14ac:dyDescent="0.2">
      <c r="A31" s="1">
        <v>9</v>
      </c>
      <c r="B31" s="1" t="s">
        <v>110</v>
      </c>
      <c r="C31" s="8" t="s">
        <v>111</v>
      </c>
      <c r="D31" s="21">
        <v>818.25</v>
      </c>
      <c r="E31" s="13"/>
      <c r="F31" s="13"/>
    </row>
    <row r="32" spans="1:6" x14ac:dyDescent="0.2">
      <c r="A32" s="1">
        <v>9</v>
      </c>
      <c r="B32" s="1" t="s">
        <v>110</v>
      </c>
      <c r="C32" s="8" t="s">
        <v>121</v>
      </c>
      <c r="D32" s="21">
        <v>630</v>
      </c>
      <c r="E32" s="13"/>
      <c r="F32" s="13"/>
    </row>
    <row r="33" spans="1:6" x14ac:dyDescent="0.2">
      <c r="A33" s="1">
        <v>9</v>
      </c>
      <c r="B33" s="1" t="s">
        <v>110</v>
      </c>
      <c r="C33" s="8" t="s">
        <v>119</v>
      </c>
      <c r="D33" s="21">
        <v>150</v>
      </c>
      <c r="E33" s="13"/>
      <c r="F33" s="13"/>
    </row>
    <row r="34" spans="1:6" x14ac:dyDescent="0.2">
      <c r="A34" s="1">
        <v>10</v>
      </c>
      <c r="B34" s="1" t="s">
        <v>110</v>
      </c>
      <c r="C34" s="8" t="s">
        <v>122</v>
      </c>
      <c r="D34" s="21">
        <v>983</v>
      </c>
      <c r="E34" s="13"/>
      <c r="F34" s="13"/>
    </row>
    <row r="35" spans="1:6" x14ac:dyDescent="0.2">
      <c r="A35" s="1">
        <v>10</v>
      </c>
      <c r="B35" s="1" t="s">
        <v>110</v>
      </c>
      <c r="C35" s="8" t="s">
        <v>120</v>
      </c>
      <c r="D35" s="21">
        <v>4670.6000000000004</v>
      </c>
      <c r="E35" s="13"/>
      <c r="F35" s="13"/>
    </row>
    <row r="36" spans="1:6" x14ac:dyDescent="0.2">
      <c r="A36" s="1">
        <v>11</v>
      </c>
      <c r="B36" s="1" t="s">
        <v>110</v>
      </c>
      <c r="C36" s="8" t="s">
        <v>111</v>
      </c>
      <c r="D36" s="21">
        <v>1274</v>
      </c>
      <c r="E36" s="13"/>
      <c r="F36" s="13"/>
    </row>
    <row r="37" spans="1:6" x14ac:dyDescent="0.2">
      <c r="A37" s="1">
        <v>11</v>
      </c>
      <c r="B37" s="1" t="s">
        <v>110</v>
      </c>
      <c r="C37" s="8" t="s">
        <v>121</v>
      </c>
      <c r="D37" s="21">
        <v>860</v>
      </c>
      <c r="E37" s="13"/>
      <c r="F37" s="13"/>
    </row>
    <row r="38" spans="1:6" x14ac:dyDescent="0.2">
      <c r="A38" s="1">
        <v>11</v>
      </c>
      <c r="B38" s="1" t="s">
        <v>110</v>
      </c>
      <c r="C38" s="8" t="s">
        <v>122</v>
      </c>
      <c r="D38" s="21">
        <v>568</v>
      </c>
      <c r="E38" s="13"/>
      <c r="F38" s="13"/>
    </row>
    <row r="39" spans="1:6" x14ac:dyDescent="0.2">
      <c r="A39" s="1">
        <v>11</v>
      </c>
      <c r="B39" s="1" t="s">
        <v>110</v>
      </c>
      <c r="C39" s="8" t="s">
        <v>119</v>
      </c>
      <c r="D39" s="21">
        <v>228</v>
      </c>
      <c r="E39" s="13"/>
      <c r="F39" s="13"/>
    </row>
    <row r="40" spans="1:6" x14ac:dyDescent="0.2">
      <c r="A40" s="1">
        <v>12</v>
      </c>
      <c r="B40" s="1" t="s">
        <v>110</v>
      </c>
      <c r="C40" s="8" t="s">
        <v>111</v>
      </c>
      <c r="D40" s="21">
        <v>250</v>
      </c>
      <c r="E40" s="13"/>
      <c r="F40" s="13"/>
    </row>
    <row r="41" spans="1:6" x14ac:dyDescent="0.2">
      <c r="A41" s="1">
        <v>12</v>
      </c>
      <c r="B41" s="1" t="s">
        <v>110</v>
      </c>
      <c r="C41" s="8" t="s">
        <v>122</v>
      </c>
      <c r="D41" s="21">
        <v>668</v>
      </c>
      <c r="E41" s="13"/>
      <c r="F41" s="13"/>
    </row>
    <row r="42" spans="1:6" x14ac:dyDescent="0.2">
      <c r="A42" s="1">
        <v>12</v>
      </c>
      <c r="B42" s="1" t="s">
        <v>110</v>
      </c>
      <c r="C42" s="8" t="s">
        <v>120</v>
      </c>
      <c r="D42" s="21">
        <v>1409.12</v>
      </c>
      <c r="E42" s="13"/>
      <c r="F42" s="13"/>
    </row>
    <row r="43" spans="1:6" x14ac:dyDescent="0.2">
      <c r="A43" s="1">
        <v>12</v>
      </c>
      <c r="B43" s="1" t="s">
        <v>110</v>
      </c>
      <c r="C43" s="8" t="s">
        <v>119</v>
      </c>
      <c r="D43" s="21">
        <v>1509.58</v>
      </c>
      <c r="E43" s="13"/>
      <c r="F43" s="13"/>
    </row>
    <row r="44" spans="1:6" x14ac:dyDescent="0.2">
      <c r="A44" s="1">
        <v>13</v>
      </c>
      <c r="B44" s="1" t="s">
        <v>110</v>
      </c>
      <c r="C44" s="8" t="s">
        <v>111</v>
      </c>
      <c r="D44" s="21">
        <v>149.5</v>
      </c>
      <c r="E44" s="13"/>
      <c r="F44" s="13"/>
    </row>
    <row r="45" spans="1:6" x14ac:dyDescent="0.2">
      <c r="A45" s="1">
        <v>13</v>
      </c>
      <c r="B45" s="1" t="s">
        <v>110</v>
      </c>
      <c r="C45" s="8" t="s">
        <v>122</v>
      </c>
      <c r="D45" s="21">
        <v>602</v>
      </c>
      <c r="E45" s="13"/>
      <c r="F45" s="13"/>
    </row>
    <row r="46" spans="1:6" x14ac:dyDescent="0.2">
      <c r="A46" s="1">
        <v>14</v>
      </c>
      <c r="B46" s="1" t="s">
        <v>110</v>
      </c>
      <c r="C46" s="8" t="s">
        <v>111</v>
      </c>
      <c r="D46" s="21">
        <v>877.25</v>
      </c>
      <c r="E46" s="13"/>
      <c r="F46" s="13"/>
    </row>
    <row r="47" spans="1:6" x14ac:dyDescent="0.2">
      <c r="A47" s="1">
        <v>14</v>
      </c>
      <c r="B47" s="1" t="s">
        <v>110</v>
      </c>
      <c r="C47" s="8" t="s">
        <v>121</v>
      </c>
      <c r="D47" s="21">
        <v>630</v>
      </c>
      <c r="E47" s="13"/>
      <c r="F47" s="13"/>
    </row>
    <row r="48" spans="1:6" x14ac:dyDescent="0.2">
      <c r="A48" s="1">
        <v>14</v>
      </c>
      <c r="B48" s="1" t="s">
        <v>110</v>
      </c>
      <c r="C48" s="8" t="s">
        <v>119</v>
      </c>
      <c r="D48" s="21">
        <v>1128.75</v>
      </c>
      <c r="E48" s="13"/>
      <c r="F48" s="13"/>
    </row>
    <row r="49" spans="1:6" x14ac:dyDescent="0.2">
      <c r="A49" s="1">
        <v>15</v>
      </c>
      <c r="B49" s="1" t="s">
        <v>110</v>
      </c>
      <c r="C49" s="8" t="s">
        <v>111</v>
      </c>
      <c r="D49" s="21">
        <v>1506</v>
      </c>
      <c r="E49" s="13"/>
      <c r="F49" s="13"/>
    </row>
    <row r="50" spans="1:6" x14ac:dyDescent="0.2">
      <c r="A50" s="1">
        <v>15</v>
      </c>
      <c r="B50" s="1" t="s">
        <v>110</v>
      </c>
      <c r="C50" s="8" t="s">
        <v>119</v>
      </c>
      <c r="D50" s="21">
        <v>499</v>
      </c>
      <c r="E50" s="13"/>
      <c r="F50" s="13"/>
    </row>
    <row r="51" spans="1:6" x14ac:dyDescent="0.2">
      <c r="A51" s="1">
        <v>16</v>
      </c>
      <c r="B51" s="1" t="s">
        <v>110</v>
      </c>
      <c r="C51" s="8" t="s">
        <v>111</v>
      </c>
      <c r="D51" s="21">
        <v>483</v>
      </c>
      <c r="E51" s="13"/>
      <c r="F51" s="13"/>
    </row>
    <row r="52" spans="1:6" x14ac:dyDescent="0.2">
      <c r="A52" s="1">
        <v>16</v>
      </c>
      <c r="B52" s="1" t="s">
        <v>110</v>
      </c>
      <c r="C52" s="8" t="s">
        <v>121</v>
      </c>
      <c r="D52" s="21">
        <v>1030</v>
      </c>
      <c r="E52" s="13"/>
      <c r="F52" s="13"/>
    </row>
    <row r="53" spans="1:6" x14ac:dyDescent="0.2">
      <c r="A53" s="1">
        <v>16</v>
      </c>
      <c r="B53" s="1" t="s">
        <v>110</v>
      </c>
      <c r="C53" s="8" t="s">
        <v>122</v>
      </c>
      <c r="D53" s="21">
        <v>968</v>
      </c>
      <c r="E53" s="13"/>
      <c r="F53" s="13"/>
    </row>
    <row r="54" spans="1:6" x14ac:dyDescent="0.2">
      <c r="A54" s="1">
        <v>16</v>
      </c>
      <c r="B54" s="1" t="s">
        <v>110</v>
      </c>
      <c r="C54" s="8" t="s">
        <v>120</v>
      </c>
      <c r="D54" s="21">
        <v>2426.12</v>
      </c>
      <c r="E54" s="13"/>
      <c r="F54" s="13"/>
    </row>
    <row r="55" spans="1:6" x14ac:dyDescent="0.2">
      <c r="A55" s="1">
        <v>16</v>
      </c>
      <c r="B55" s="1" t="s">
        <v>110</v>
      </c>
      <c r="C55" s="8" t="s">
        <v>119</v>
      </c>
      <c r="D55" s="21">
        <v>619</v>
      </c>
      <c r="E55" s="13"/>
      <c r="F55" s="13"/>
    </row>
    <row r="56" spans="1:6" x14ac:dyDescent="0.2">
      <c r="A56" s="1">
        <v>17</v>
      </c>
      <c r="B56" s="1" t="s">
        <v>110</v>
      </c>
      <c r="C56" s="8" t="s">
        <v>111</v>
      </c>
      <c r="D56" s="21">
        <v>648</v>
      </c>
      <c r="E56" s="13"/>
      <c r="F56" s="13"/>
    </row>
    <row r="57" spans="1:6" x14ac:dyDescent="0.2">
      <c r="A57" s="1">
        <v>18</v>
      </c>
      <c r="B57" s="1" t="s">
        <v>110</v>
      </c>
      <c r="C57" s="8" t="s">
        <v>111</v>
      </c>
      <c r="D57" s="21">
        <v>1906.3</v>
      </c>
      <c r="E57" s="13"/>
      <c r="F57" s="13"/>
    </row>
    <row r="58" spans="1:6" x14ac:dyDescent="0.2">
      <c r="A58" s="1">
        <v>18</v>
      </c>
      <c r="B58" s="1" t="s">
        <v>110</v>
      </c>
      <c r="C58" s="8" t="s">
        <v>122</v>
      </c>
      <c r="D58" s="21">
        <v>968</v>
      </c>
      <c r="E58" s="13"/>
      <c r="F58" s="13"/>
    </row>
    <row r="59" spans="1:6" x14ac:dyDescent="0.2">
      <c r="A59" s="1">
        <v>18</v>
      </c>
      <c r="B59" s="1" t="s">
        <v>110</v>
      </c>
      <c r="C59" s="8" t="s">
        <v>120</v>
      </c>
      <c r="D59" s="21">
        <v>2241.59</v>
      </c>
      <c r="E59" s="13"/>
      <c r="F59" s="13"/>
    </row>
    <row r="60" spans="1:6" x14ac:dyDescent="0.2">
      <c r="A60" s="1">
        <v>18</v>
      </c>
      <c r="B60" s="1" t="s">
        <v>110</v>
      </c>
      <c r="C60" s="8" t="s">
        <v>119</v>
      </c>
      <c r="D60" s="21">
        <v>1290.33</v>
      </c>
      <c r="E60" s="13"/>
      <c r="F60" s="13"/>
    </row>
    <row r="61" spans="1:6" x14ac:dyDescent="0.2">
      <c r="A61" s="1">
        <v>19</v>
      </c>
      <c r="B61" s="1" t="s">
        <v>110</v>
      </c>
      <c r="C61" s="8" t="s">
        <v>111</v>
      </c>
      <c r="D61" s="21">
        <v>752.5</v>
      </c>
      <c r="E61" s="13"/>
      <c r="F61" s="13"/>
    </row>
    <row r="62" spans="1:6" x14ac:dyDescent="0.2">
      <c r="A62" s="1">
        <v>19</v>
      </c>
      <c r="B62" s="1" t="s">
        <v>110</v>
      </c>
      <c r="C62" s="8" t="s">
        <v>122</v>
      </c>
      <c r="D62" s="21">
        <v>983</v>
      </c>
      <c r="E62" s="13"/>
      <c r="F62" s="13"/>
    </row>
    <row r="63" spans="1:6" x14ac:dyDescent="0.2">
      <c r="A63" s="1">
        <v>19</v>
      </c>
      <c r="B63" s="1" t="s">
        <v>110</v>
      </c>
      <c r="C63" s="8" t="s">
        <v>120</v>
      </c>
      <c r="D63" s="21">
        <v>1313.58</v>
      </c>
      <c r="E63" s="13"/>
      <c r="F63" s="13"/>
    </row>
    <row r="64" spans="1:6" x14ac:dyDescent="0.2">
      <c r="A64" s="1">
        <v>19</v>
      </c>
      <c r="B64" s="1" t="s">
        <v>110</v>
      </c>
      <c r="C64" s="8" t="s">
        <v>119</v>
      </c>
      <c r="D64" s="21">
        <v>1301.43</v>
      </c>
      <c r="E64" s="13"/>
      <c r="F64" s="13"/>
    </row>
    <row r="65" spans="1:6" x14ac:dyDescent="0.2">
      <c r="A65" s="1">
        <v>20</v>
      </c>
      <c r="B65" s="1" t="s">
        <v>110</v>
      </c>
      <c r="C65" s="8" t="s">
        <v>111</v>
      </c>
      <c r="D65" s="21">
        <v>441.01</v>
      </c>
      <c r="E65" s="13"/>
      <c r="F65" s="13"/>
    </row>
    <row r="66" spans="1:6" x14ac:dyDescent="0.2">
      <c r="A66" s="1">
        <v>20</v>
      </c>
      <c r="B66" s="1" t="s">
        <v>110</v>
      </c>
      <c r="C66" s="8" t="s">
        <v>122</v>
      </c>
      <c r="D66" s="21">
        <v>968</v>
      </c>
      <c r="E66" s="13"/>
      <c r="F66" s="13"/>
    </row>
    <row r="67" spans="1:6" x14ac:dyDescent="0.2">
      <c r="A67" s="1">
        <v>20</v>
      </c>
      <c r="B67" s="1" t="s">
        <v>110</v>
      </c>
      <c r="C67" s="8" t="s">
        <v>120</v>
      </c>
      <c r="D67" s="21">
        <v>1466.66</v>
      </c>
      <c r="E67" s="13"/>
      <c r="F67" s="13"/>
    </row>
    <row r="68" spans="1:6" x14ac:dyDescent="0.2">
      <c r="A68" s="1">
        <v>20</v>
      </c>
      <c r="B68" s="1" t="s">
        <v>110</v>
      </c>
      <c r="C68" s="8" t="s">
        <v>119</v>
      </c>
      <c r="D68" s="21">
        <v>505.99</v>
      </c>
      <c r="E68" s="13"/>
      <c r="F68" s="13"/>
    </row>
    <row r="69" spans="1:6" x14ac:dyDescent="0.2">
      <c r="A69" s="1">
        <v>21</v>
      </c>
      <c r="B69" s="1" t="s">
        <v>110</v>
      </c>
      <c r="C69" s="8" t="s">
        <v>111</v>
      </c>
      <c r="D69" s="21">
        <v>1987.9</v>
      </c>
      <c r="E69" s="13"/>
      <c r="F69" s="13"/>
    </row>
    <row r="70" spans="1:6" x14ac:dyDescent="0.2">
      <c r="A70" s="1">
        <v>21</v>
      </c>
      <c r="B70" s="1" t="s">
        <v>110</v>
      </c>
      <c r="C70" s="8" t="s">
        <v>121</v>
      </c>
      <c r="D70" s="21">
        <v>860</v>
      </c>
      <c r="E70" s="13"/>
      <c r="F70" s="13"/>
    </row>
    <row r="71" spans="1:6" x14ac:dyDescent="0.2">
      <c r="A71" s="1">
        <v>21</v>
      </c>
      <c r="B71" s="1" t="s">
        <v>110</v>
      </c>
      <c r="C71" s="8" t="s">
        <v>122</v>
      </c>
      <c r="D71" s="21">
        <v>968</v>
      </c>
      <c r="E71" s="13"/>
      <c r="F71" s="13"/>
    </row>
    <row r="72" spans="1:6" x14ac:dyDescent="0.2">
      <c r="A72" s="1">
        <v>21</v>
      </c>
      <c r="B72" s="1" t="s">
        <v>110</v>
      </c>
      <c r="C72" s="8" t="s">
        <v>120</v>
      </c>
      <c r="D72" s="21">
        <v>2073.87</v>
      </c>
      <c r="E72" s="13"/>
      <c r="F72" s="13"/>
    </row>
    <row r="73" spans="1:6" x14ac:dyDescent="0.2">
      <c r="A73" s="1">
        <v>21</v>
      </c>
      <c r="B73" s="1" t="s">
        <v>110</v>
      </c>
      <c r="C73" s="8" t="s">
        <v>119</v>
      </c>
      <c r="D73" s="21">
        <v>7433</v>
      </c>
      <c r="E73" s="13"/>
      <c r="F73" s="13"/>
    </row>
    <row r="74" spans="1:6" x14ac:dyDescent="0.2">
      <c r="A74" s="1">
        <v>22</v>
      </c>
      <c r="B74" s="1" t="s">
        <v>110</v>
      </c>
      <c r="C74" s="8" t="s">
        <v>111</v>
      </c>
      <c r="D74" s="21">
        <v>838.9</v>
      </c>
      <c r="E74" s="13"/>
      <c r="F74" s="13"/>
    </row>
    <row r="75" spans="1:6" x14ac:dyDescent="0.2">
      <c r="A75" s="1">
        <v>22</v>
      </c>
      <c r="B75" s="1" t="s">
        <v>110</v>
      </c>
      <c r="C75" s="8" t="s">
        <v>122</v>
      </c>
      <c r="D75" s="21">
        <v>968</v>
      </c>
      <c r="E75" s="13"/>
      <c r="F75" s="13"/>
    </row>
    <row r="76" spans="1:6" x14ac:dyDescent="0.2">
      <c r="A76" s="1">
        <v>22</v>
      </c>
      <c r="B76" s="1" t="s">
        <v>110</v>
      </c>
      <c r="C76" s="8" t="s">
        <v>120</v>
      </c>
      <c r="D76" s="21">
        <v>2131.1799999999998</v>
      </c>
      <c r="E76" s="13"/>
      <c r="F76" s="13"/>
    </row>
    <row r="77" spans="1:6" x14ac:dyDescent="0.2">
      <c r="A77" s="1">
        <v>22</v>
      </c>
      <c r="B77" s="1" t="s">
        <v>110</v>
      </c>
      <c r="C77" s="8" t="s">
        <v>119</v>
      </c>
      <c r="D77" s="21">
        <v>328</v>
      </c>
      <c r="E77" s="13"/>
      <c r="F77" s="13"/>
    </row>
    <row r="78" spans="1:6" x14ac:dyDescent="0.2">
      <c r="A78" s="1">
        <v>23</v>
      </c>
      <c r="B78" s="1" t="s">
        <v>110</v>
      </c>
      <c r="C78" s="8" t="s">
        <v>111</v>
      </c>
      <c r="D78" s="21">
        <v>1648</v>
      </c>
      <c r="E78" s="13"/>
      <c r="F78" s="13"/>
    </row>
    <row r="79" spans="1:6" x14ac:dyDescent="0.2">
      <c r="A79" s="1">
        <v>23</v>
      </c>
      <c r="B79" s="1" t="s">
        <v>110</v>
      </c>
      <c r="C79" s="8" t="s">
        <v>122</v>
      </c>
      <c r="D79" s="21">
        <v>1136</v>
      </c>
      <c r="E79" s="13"/>
      <c r="F79" s="13"/>
    </row>
    <row r="80" spans="1:6" x14ac:dyDescent="0.2">
      <c r="A80" s="1">
        <v>23</v>
      </c>
      <c r="B80" s="1" t="s">
        <v>110</v>
      </c>
      <c r="C80" s="8" t="s">
        <v>119</v>
      </c>
      <c r="D80" s="21">
        <v>250</v>
      </c>
      <c r="E80" s="13"/>
      <c r="F80" s="13"/>
    </row>
    <row r="81" spans="1:6" x14ac:dyDescent="0.2">
      <c r="A81" s="1">
        <v>24</v>
      </c>
      <c r="B81" s="1" t="s">
        <v>110</v>
      </c>
      <c r="C81" s="8" t="s">
        <v>111</v>
      </c>
      <c r="D81" s="21">
        <v>1465.9</v>
      </c>
      <c r="E81" s="13"/>
      <c r="F81" s="13"/>
    </row>
    <row r="82" spans="1:6" x14ac:dyDescent="0.2">
      <c r="A82" s="1">
        <v>24</v>
      </c>
      <c r="B82" s="1" t="s">
        <v>110</v>
      </c>
      <c r="C82" s="8" t="s">
        <v>121</v>
      </c>
      <c r="D82" s="21">
        <v>910</v>
      </c>
      <c r="E82" s="13"/>
      <c r="F82" s="13"/>
    </row>
    <row r="83" spans="1:6" x14ac:dyDescent="0.2">
      <c r="A83" s="1">
        <v>24</v>
      </c>
      <c r="B83" s="1" t="s">
        <v>110</v>
      </c>
      <c r="C83" s="8" t="s">
        <v>122</v>
      </c>
      <c r="D83" s="21">
        <v>452</v>
      </c>
      <c r="E83" s="13"/>
      <c r="F83" s="13"/>
    </row>
    <row r="84" spans="1:6" x14ac:dyDescent="0.2">
      <c r="A84" s="1">
        <v>24</v>
      </c>
      <c r="B84" s="1" t="s">
        <v>110</v>
      </c>
      <c r="C84" s="8" t="s">
        <v>119</v>
      </c>
      <c r="D84" s="21">
        <v>150</v>
      </c>
      <c r="E84" s="13"/>
      <c r="F84" s="13"/>
    </row>
    <row r="85" spans="1:6" x14ac:dyDescent="0.2">
      <c r="A85" s="1">
        <v>25</v>
      </c>
      <c r="B85" s="1" t="s">
        <v>110</v>
      </c>
      <c r="C85" s="8" t="s">
        <v>111</v>
      </c>
      <c r="D85" s="21">
        <v>1899</v>
      </c>
      <c r="E85" s="13"/>
      <c r="F85" s="13"/>
    </row>
    <row r="86" spans="1:6" x14ac:dyDescent="0.2">
      <c r="A86" s="1">
        <v>25</v>
      </c>
      <c r="B86" s="1" t="s">
        <v>110</v>
      </c>
      <c r="C86" s="8" t="s">
        <v>121</v>
      </c>
      <c r="D86" s="21">
        <v>1440</v>
      </c>
      <c r="E86" s="13"/>
      <c r="F86" s="13"/>
    </row>
    <row r="87" spans="1:6" x14ac:dyDescent="0.2">
      <c r="A87" s="1">
        <v>25</v>
      </c>
      <c r="B87" s="1" t="s">
        <v>110</v>
      </c>
      <c r="C87" s="8" t="s">
        <v>122</v>
      </c>
      <c r="D87" s="21">
        <v>890</v>
      </c>
      <c r="E87" s="13"/>
      <c r="F87" s="13"/>
    </row>
    <row r="88" spans="1:6" x14ac:dyDescent="0.2">
      <c r="A88" s="1">
        <v>25</v>
      </c>
      <c r="B88" s="1" t="s">
        <v>110</v>
      </c>
      <c r="C88" s="8" t="s">
        <v>119</v>
      </c>
      <c r="D88" s="21">
        <v>250</v>
      </c>
      <c r="E88" s="13"/>
      <c r="F88" s="13"/>
    </row>
    <row r="89" spans="1:6" x14ac:dyDescent="0.2">
      <c r="A89" s="1">
        <v>26</v>
      </c>
      <c r="B89" s="1" t="s">
        <v>110</v>
      </c>
      <c r="C89" s="8" t="s">
        <v>111</v>
      </c>
      <c r="D89" s="21">
        <v>1068</v>
      </c>
      <c r="E89" s="13"/>
      <c r="F89" s="13"/>
    </row>
    <row r="90" spans="1:6" x14ac:dyDescent="0.2">
      <c r="A90" s="1">
        <v>26</v>
      </c>
      <c r="B90" s="1" t="s">
        <v>110</v>
      </c>
      <c r="C90" s="8" t="s">
        <v>121</v>
      </c>
      <c r="D90" s="21">
        <v>960</v>
      </c>
      <c r="E90" s="13"/>
      <c r="F90" s="13"/>
    </row>
    <row r="91" spans="1:6" x14ac:dyDescent="0.2">
      <c r="A91" s="1">
        <v>26</v>
      </c>
      <c r="B91" s="1" t="s">
        <v>110</v>
      </c>
      <c r="C91" s="8" t="s">
        <v>122</v>
      </c>
      <c r="D91" s="21">
        <v>1020</v>
      </c>
      <c r="E91" s="13"/>
      <c r="F91" s="13"/>
    </row>
    <row r="92" spans="1:6" x14ac:dyDescent="0.2">
      <c r="A92" s="1">
        <v>26</v>
      </c>
      <c r="B92" s="1" t="s">
        <v>110</v>
      </c>
      <c r="C92" s="8" t="s">
        <v>119</v>
      </c>
      <c r="D92" s="21">
        <v>250</v>
      </c>
      <c r="E92" s="13"/>
      <c r="F92" s="13"/>
    </row>
    <row r="93" spans="1:6" x14ac:dyDescent="0.2">
      <c r="A93" s="1">
        <v>27</v>
      </c>
      <c r="B93" s="1" t="s">
        <v>110</v>
      </c>
      <c r="C93" s="8" t="s">
        <v>111</v>
      </c>
      <c r="D93" s="21">
        <v>890</v>
      </c>
      <c r="E93" s="13"/>
      <c r="F93" s="13"/>
    </row>
    <row r="94" spans="1:6" x14ac:dyDescent="0.2">
      <c r="A94" s="1">
        <v>27</v>
      </c>
      <c r="B94" s="1" t="s">
        <v>110</v>
      </c>
      <c r="C94" s="8" t="s">
        <v>122</v>
      </c>
      <c r="D94" s="21">
        <v>968</v>
      </c>
      <c r="E94" s="13"/>
      <c r="F94" s="13"/>
    </row>
    <row r="95" spans="1:6" x14ac:dyDescent="0.2">
      <c r="A95" s="1">
        <v>27</v>
      </c>
      <c r="B95" s="1" t="s">
        <v>110</v>
      </c>
      <c r="C95" s="8" t="s">
        <v>120</v>
      </c>
      <c r="D95" s="21">
        <v>1761.94</v>
      </c>
      <c r="E95" s="13"/>
      <c r="F95" s="13"/>
    </row>
    <row r="96" spans="1:6" x14ac:dyDescent="0.2">
      <c r="A96" s="1">
        <v>27</v>
      </c>
      <c r="B96" s="1" t="s">
        <v>110</v>
      </c>
      <c r="C96" s="8" t="s">
        <v>119</v>
      </c>
      <c r="D96" s="21">
        <v>897</v>
      </c>
      <c r="E96" s="13"/>
      <c r="F96" s="13"/>
    </row>
    <row r="97" spans="1:6" x14ac:dyDescent="0.2">
      <c r="A97" s="1">
        <v>28</v>
      </c>
      <c r="B97" s="1" t="s">
        <v>110</v>
      </c>
      <c r="C97" s="8" t="s">
        <v>111</v>
      </c>
      <c r="D97" s="21">
        <v>1221</v>
      </c>
      <c r="E97" s="13"/>
      <c r="F97" s="13"/>
    </row>
    <row r="98" spans="1:6" x14ac:dyDescent="0.2">
      <c r="A98" s="1">
        <v>28</v>
      </c>
      <c r="B98" s="1" t="s">
        <v>110</v>
      </c>
      <c r="C98" s="8" t="s">
        <v>122</v>
      </c>
      <c r="D98" s="21">
        <v>983</v>
      </c>
      <c r="E98" s="13"/>
      <c r="F98" s="13"/>
    </row>
    <row r="99" spans="1:6" x14ac:dyDescent="0.2">
      <c r="A99" s="1">
        <v>28</v>
      </c>
      <c r="B99" s="1" t="s">
        <v>110</v>
      </c>
      <c r="C99" s="8" t="s">
        <v>120</v>
      </c>
      <c r="D99" s="21">
        <v>1756.22</v>
      </c>
      <c r="E99" s="13"/>
      <c r="F99" s="13"/>
    </row>
    <row r="100" spans="1:6" x14ac:dyDescent="0.2">
      <c r="A100" s="1">
        <v>28</v>
      </c>
      <c r="B100" s="1" t="s">
        <v>110</v>
      </c>
      <c r="C100" s="8" t="s">
        <v>119</v>
      </c>
      <c r="D100" s="21">
        <v>34</v>
      </c>
      <c r="E100" s="13"/>
      <c r="F100" s="13"/>
    </row>
    <row r="101" spans="1:6" x14ac:dyDescent="0.2">
      <c r="A101" s="1">
        <v>29</v>
      </c>
      <c r="B101" s="1" t="s">
        <v>110</v>
      </c>
      <c r="C101" s="8" t="s">
        <v>111</v>
      </c>
      <c r="D101" s="21">
        <v>1344</v>
      </c>
      <c r="E101" s="13"/>
      <c r="F101" s="13"/>
    </row>
    <row r="102" spans="1:6" x14ac:dyDescent="0.2">
      <c r="A102" s="1">
        <v>29</v>
      </c>
      <c r="B102" s="1" t="s">
        <v>110</v>
      </c>
      <c r="C102" s="8" t="s">
        <v>122</v>
      </c>
      <c r="D102" s="21">
        <v>968</v>
      </c>
      <c r="E102" s="13"/>
      <c r="F102" s="13"/>
    </row>
    <row r="103" spans="1:6" x14ac:dyDescent="0.2">
      <c r="A103" s="1">
        <v>29</v>
      </c>
      <c r="B103" s="1" t="s">
        <v>110</v>
      </c>
      <c r="C103" s="8" t="s">
        <v>120</v>
      </c>
      <c r="D103" s="21">
        <v>1783.5</v>
      </c>
      <c r="E103" s="13"/>
      <c r="F103" s="13"/>
    </row>
    <row r="104" spans="1:6" x14ac:dyDescent="0.2">
      <c r="A104" s="1">
        <v>29</v>
      </c>
      <c r="B104" s="1" t="s">
        <v>110</v>
      </c>
      <c r="C104" s="8" t="s">
        <v>119</v>
      </c>
      <c r="D104" s="21">
        <v>350</v>
      </c>
      <c r="E104" s="13"/>
      <c r="F104" s="13"/>
    </row>
    <row r="105" spans="1:6" x14ac:dyDescent="0.2">
      <c r="A105" s="1">
        <v>30</v>
      </c>
      <c r="B105" s="1" t="s">
        <v>110</v>
      </c>
      <c r="C105" s="8" t="s">
        <v>122</v>
      </c>
      <c r="D105" s="21">
        <v>968</v>
      </c>
      <c r="E105" s="13"/>
      <c r="F105" s="13"/>
    </row>
    <row r="106" spans="1:6" x14ac:dyDescent="0.2">
      <c r="A106" s="1">
        <v>30</v>
      </c>
      <c r="B106" s="1" t="s">
        <v>110</v>
      </c>
      <c r="C106" s="8" t="s">
        <v>120</v>
      </c>
      <c r="D106" s="21">
        <v>902.13</v>
      </c>
      <c r="E106" s="13"/>
      <c r="F106" s="13"/>
    </row>
    <row r="107" spans="1:6" x14ac:dyDescent="0.2">
      <c r="A107" s="1">
        <v>30</v>
      </c>
      <c r="B107" s="1" t="s">
        <v>110</v>
      </c>
      <c r="C107" s="8" t="s">
        <v>119</v>
      </c>
      <c r="D107" s="21">
        <v>714</v>
      </c>
      <c r="E107" s="13"/>
      <c r="F107" s="13"/>
    </row>
    <row r="108" spans="1:6" x14ac:dyDescent="0.2">
      <c r="A108" s="1">
        <v>31</v>
      </c>
      <c r="B108" s="1" t="s">
        <v>110</v>
      </c>
      <c r="C108" s="8" t="s">
        <v>111</v>
      </c>
      <c r="D108" s="21">
        <v>198</v>
      </c>
      <c r="E108" s="13"/>
      <c r="F108" s="13"/>
    </row>
    <row r="109" spans="1:6" x14ac:dyDescent="0.2">
      <c r="A109" s="1">
        <v>31</v>
      </c>
      <c r="B109" s="1" t="s">
        <v>110</v>
      </c>
      <c r="C109" s="8" t="s">
        <v>122</v>
      </c>
      <c r="D109" s="21">
        <v>968</v>
      </c>
      <c r="E109" s="13"/>
      <c r="F109" s="13"/>
    </row>
    <row r="110" spans="1:6" x14ac:dyDescent="0.2">
      <c r="A110" s="1">
        <v>31</v>
      </c>
      <c r="B110" s="1" t="s">
        <v>110</v>
      </c>
      <c r="C110" s="8" t="s">
        <v>120</v>
      </c>
      <c r="D110" s="21">
        <v>1928.09</v>
      </c>
      <c r="E110" s="13"/>
      <c r="F110" s="13"/>
    </row>
    <row r="111" spans="1:6" x14ac:dyDescent="0.2">
      <c r="A111" s="1">
        <v>31</v>
      </c>
      <c r="B111" s="1" t="s">
        <v>110</v>
      </c>
      <c r="C111" s="8" t="s">
        <v>119</v>
      </c>
      <c r="D111" s="21">
        <v>377.99</v>
      </c>
      <c r="E111" s="13"/>
      <c r="F111" s="13"/>
    </row>
    <row r="112" spans="1:6" x14ac:dyDescent="0.2">
      <c r="A112" s="1">
        <v>32</v>
      </c>
      <c r="B112" s="1" t="s">
        <v>110</v>
      </c>
      <c r="C112" s="8" t="s">
        <v>111</v>
      </c>
      <c r="D112" s="21">
        <v>1191.5</v>
      </c>
      <c r="E112" s="13"/>
      <c r="F112" s="13"/>
    </row>
    <row r="113" spans="1:6" x14ac:dyDescent="0.2">
      <c r="A113" s="1">
        <v>32</v>
      </c>
      <c r="B113" s="1" t="s">
        <v>110</v>
      </c>
      <c r="C113" s="8" t="s">
        <v>122</v>
      </c>
      <c r="D113" s="21">
        <v>968</v>
      </c>
      <c r="E113" s="13"/>
      <c r="F113" s="13"/>
    </row>
    <row r="114" spans="1:6" x14ac:dyDescent="0.2">
      <c r="A114" s="1">
        <v>32</v>
      </c>
      <c r="B114" s="1" t="s">
        <v>110</v>
      </c>
      <c r="C114" s="8" t="s">
        <v>120</v>
      </c>
      <c r="D114" s="21">
        <v>1394.04</v>
      </c>
      <c r="E114" s="13"/>
      <c r="F114" s="13"/>
    </row>
    <row r="115" spans="1:6" x14ac:dyDescent="0.2">
      <c r="A115" s="1">
        <v>32</v>
      </c>
      <c r="B115" s="1" t="s">
        <v>110</v>
      </c>
      <c r="C115" s="8" t="s">
        <v>119</v>
      </c>
      <c r="D115" s="21">
        <v>1095</v>
      </c>
      <c r="E115" s="13"/>
      <c r="F115" s="13"/>
    </row>
    <row r="116" spans="1:6" x14ac:dyDescent="0.2">
      <c r="A116" s="1">
        <v>33</v>
      </c>
      <c r="B116" s="1" t="s">
        <v>110</v>
      </c>
      <c r="C116" s="8" t="s">
        <v>111</v>
      </c>
      <c r="D116" s="21">
        <v>819.99</v>
      </c>
      <c r="E116" s="13"/>
      <c r="F116" s="13"/>
    </row>
    <row r="117" spans="1:6" x14ac:dyDescent="0.2">
      <c r="A117" s="1">
        <v>33</v>
      </c>
      <c r="B117" s="1" t="s">
        <v>110</v>
      </c>
      <c r="C117" s="8" t="s">
        <v>122</v>
      </c>
      <c r="D117" s="21">
        <v>983</v>
      </c>
      <c r="E117" s="13"/>
      <c r="F117" s="13"/>
    </row>
    <row r="118" spans="1:6" x14ac:dyDescent="0.2">
      <c r="A118" s="1">
        <v>33</v>
      </c>
      <c r="B118" s="1" t="s">
        <v>110</v>
      </c>
      <c r="C118" s="8" t="s">
        <v>120</v>
      </c>
      <c r="D118" s="21">
        <v>1794.09</v>
      </c>
      <c r="E118" s="13"/>
      <c r="F118" s="13"/>
    </row>
    <row r="119" spans="1:6" x14ac:dyDescent="0.2">
      <c r="A119" s="1">
        <v>33</v>
      </c>
      <c r="B119" s="1" t="s">
        <v>110</v>
      </c>
      <c r="C119" s="8" t="s">
        <v>119</v>
      </c>
      <c r="D119" s="21">
        <v>3600</v>
      </c>
      <c r="E119" s="13"/>
      <c r="F119" s="13"/>
    </row>
    <row r="120" spans="1:6" x14ac:dyDescent="0.2">
      <c r="A120" s="1">
        <v>34</v>
      </c>
      <c r="B120" s="1" t="s">
        <v>110</v>
      </c>
      <c r="C120" s="8" t="s">
        <v>111</v>
      </c>
      <c r="D120" s="21">
        <v>1214.8</v>
      </c>
      <c r="E120" s="13"/>
      <c r="F120" s="13"/>
    </row>
    <row r="121" spans="1:6" x14ac:dyDescent="0.2">
      <c r="A121" s="1">
        <v>34</v>
      </c>
      <c r="B121" s="1" t="s">
        <v>110</v>
      </c>
      <c r="C121" s="8" t="s">
        <v>122</v>
      </c>
      <c r="D121" s="21">
        <v>968</v>
      </c>
      <c r="E121" s="13"/>
      <c r="F121" s="13"/>
    </row>
    <row r="122" spans="1:6" x14ac:dyDescent="0.2">
      <c r="A122" s="1">
        <v>34</v>
      </c>
      <c r="B122" s="1" t="s">
        <v>110</v>
      </c>
      <c r="C122" s="8" t="s">
        <v>120</v>
      </c>
      <c r="D122" s="21">
        <v>2006.23</v>
      </c>
      <c r="E122" s="13"/>
      <c r="F122" s="13"/>
    </row>
    <row r="123" spans="1:6" x14ac:dyDescent="0.2">
      <c r="A123" s="1">
        <v>34</v>
      </c>
      <c r="B123" s="1" t="s">
        <v>110</v>
      </c>
      <c r="C123" s="8" t="s">
        <v>119</v>
      </c>
      <c r="D123" s="21">
        <v>357.5</v>
      </c>
      <c r="E123" s="13"/>
      <c r="F123" s="13"/>
    </row>
    <row r="124" spans="1:6" x14ac:dyDescent="0.2">
      <c r="A124" s="1">
        <v>35</v>
      </c>
      <c r="B124" s="1" t="s">
        <v>110</v>
      </c>
      <c r="C124" s="8" t="s">
        <v>111</v>
      </c>
      <c r="D124" s="21">
        <v>290</v>
      </c>
      <c r="E124" s="13"/>
      <c r="F124" s="13"/>
    </row>
    <row r="125" spans="1:6" x14ac:dyDescent="0.2">
      <c r="A125" s="1">
        <v>35</v>
      </c>
      <c r="B125" s="1" t="s">
        <v>110</v>
      </c>
      <c r="C125" s="8" t="s">
        <v>122</v>
      </c>
      <c r="D125" s="21">
        <v>976</v>
      </c>
      <c r="E125" s="13"/>
      <c r="F125" s="13"/>
    </row>
    <row r="126" spans="1:6" x14ac:dyDescent="0.2">
      <c r="A126" s="1">
        <v>35</v>
      </c>
      <c r="B126" s="1" t="s">
        <v>110</v>
      </c>
      <c r="C126" s="8" t="s">
        <v>119</v>
      </c>
      <c r="D126" s="21">
        <v>140</v>
      </c>
      <c r="E126" s="13"/>
      <c r="F126" s="13"/>
    </row>
    <row r="127" spans="1:6" x14ac:dyDescent="0.2">
      <c r="A127" s="1">
        <v>36</v>
      </c>
      <c r="B127" s="1" t="s">
        <v>110</v>
      </c>
      <c r="C127" s="8" t="s">
        <v>120</v>
      </c>
      <c r="D127" s="21">
        <v>1500.32</v>
      </c>
      <c r="E127" s="13"/>
      <c r="F127" s="13"/>
    </row>
    <row r="128" spans="1:6" x14ac:dyDescent="0.2">
      <c r="A128" s="1">
        <v>37</v>
      </c>
      <c r="B128" s="1" t="s">
        <v>110</v>
      </c>
      <c r="C128" s="8" t="s">
        <v>111</v>
      </c>
      <c r="D128" s="21">
        <v>504</v>
      </c>
      <c r="E128" s="13"/>
      <c r="F128" s="13"/>
    </row>
    <row r="129" spans="1:6" x14ac:dyDescent="0.2">
      <c r="A129" s="1">
        <v>37</v>
      </c>
      <c r="B129" s="1" t="s">
        <v>110</v>
      </c>
      <c r="C129" s="8" t="s">
        <v>122</v>
      </c>
      <c r="D129" s="21">
        <v>903</v>
      </c>
      <c r="E129" s="13"/>
      <c r="F129" s="13"/>
    </row>
    <row r="130" spans="1:6" x14ac:dyDescent="0.2">
      <c r="A130" s="1">
        <v>37</v>
      </c>
      <c r="B130" s="1" t="s">
        <v>110</v>
      </c>
      <c r="C130" s="8" t="s">
        <v>120</v>
      </c>
      <c r="D130" s="21">
        <v>4515.6099999999997</v>
      </c>
      <c r="E130" s="13"/>
      <c r="F130" s="13"/>
    </row>
    <row r="131" spans="1:6" x14ac:dyDescent="0.2">
      <c r="A131" s="1">
        <v>38</v>
      </c>
      <c r="B131" s="1" t="s">
        <v>110</v>
      </c>
      <c r="C131" s="8" t="s">
        <v>111</v>
      </c>
      <c r="D131" s="21">
        <v>901.38</v>
      </c>
      <c r="E131" s="13"/>
      <c r="F131" s="13"/>
    </row>
    <row r="132" spans="1:6" x14ac:dyDescent="0.2">
      <c r="A132" s="1">
        <v>38</v>
      </c>
      <c r="B132" s="1" t="s">
        <v>110</v>
      </c>
      <c r="C132" s="8" t="s">
        <v>122</v>
      </c>
      <c r="D132" s="21">
        <v>983</v>
      </c>
      <c r="E132" s="13"/>
      <c r="F132" s="13"/>
    </row>
    <row r="133" spans="1:6" x14ac:dyDescent="0.2">
      <c r="A133" s="1">
        <v>38</v>
      </c>
      <c r="B133" s="1" t="s">
        <v>110</v>
      </c>
      <c r="C133" s="8" t="s">
        <v>120</v>
      </c>
      <c r="D133" s="21">
        <v>1175.92</v>
      </c>
      <c r="E133" s="13"/>
      <c r="F133" s="13"/>
    </row>
    <row r="134" spans="1:6" x14ac:dyDescent="0.2">
      <c r="A134" s="1">
        <v>38</v>
      </c>
      <c r="B134" s="1" t="s">
        <v>110</v>
      </c>
      <c r="C134" s="8" t="s">
        <v>119</v>
      </c>
      <c r="D134" s="21">
        <v>133</v>
      </c>
      <c r="E134" s="13"/>
      <c r="F134" s="13"/>
    </row>
    <row r="135" spans="1:6" x14ac:dyDescent="0.2">
      <c r="A135" s="1">
        <v>38</v>
      </c>
      <c r="B135" s="1" t="s">
        <v>110</v>
      </c>
      <c r="C135" s="8" t="s">
        <v>283</v>
      </c>
      <c r="D135" s="21">
        <v>320.64999999999998</v>
      </c>
      <c r="E135" s="13"/>
      <c r="F135" s="13"/>
    </row>
    <row r="136" spans="1:6" x14ac:dyDescent="0.2">
      <c r="A136" s="1">
        <v>39</v>
      </c>
      <c r="B136" s="1" t="s">
        <v>110</v>
      </c>
      <c r="C136" s="8" t="s">
        <v>111</v>
      </c>
      <c r="D136" s="21">
        <v>560.78</v>
      </c>
      <c r="E136" s="13"/>
      <c r="F136" s="13"/>
    </row>
    <row r="137" spans="1:6" x14ac:dyDescent="0.2">
      <c r="A137" s="1">
        <v>39</v>
      </c>
      <c r="B137" s="1" t="s">
        <v>110</v>
      </c>
      <c r="C137" s="8" t="s">
        <v>122</v>
      </c>
      <c r="D137" s="21">
        <v>968</v>
      </c>
      <c r="E137" s="13"/>
      <c r="F137" s="13"/>
    </row>
    <row r="138" spans="1:6" x14ac:dyDescent="0.2">
      <c r="A138" s="1">
        <v>39</v>
      </c>
      <c r="B138" s="1" t="s">
        <v>110</v>
      </c>
      <c r="C138" s="8" t="s">
        <v>120</v>
      </c>
      <c r="D138" s="21">
        <v>1609.24</v>
      </c>
      <c r="E138" s="13"/>
      <c r="F138" s="13"/>
    </row>
    <row r="139" spans="1:6" x14ac:dyDescent="0.2">
      <c r="A139" s="1">
        <v>39</v>
      </c>
      <c r="B139" s="1" t="s">
        <v>110</v>
      </c>
      <c r="C139" s="8" t="s">
        <v>119</v>
      </c>
      <c r="D139" s="21">
        <v>278.88</v>
      </c>
      <c r="E139" s="13"/>
      <c r="F139" s="13"/>
    </row>
    <row r="140" spans="1:6" x14ac:dyDescent="0.2">
      <c r="A140" s="1">
        <v>39</v>
      </c>
      <c r="B140" s="1" t="s">
        <v>110</v>
      </c>
      <c r="C140" s="8" t="s">
        <v>283</v>
      </c>
      <c r="D140" s="21">
        <v>305.47000000000003</v>
      </c>
      <c r="E140" s="13"/>
      <c r="F140" s="13"/>
    </row>
    <row r="141" spans="1:6" x14ac:dyDescent="0.2">
      <c r="A141" s="1">
        <v>40</v>
      </c>
      <c r="B141" s="1" t="s">
        <v>110</v>
      </c>
      <c r="C141" s="8" t="s">
        <v>111</v>
      </c>
      <c r="D141" s="21">
        <v>718.1</v>
      </c>
      <c r="E141" s="13"/>
      <c r="F141" s="13"/>
    </row>
    <row r="142" spans="1:6" x14ac:dyDescent="0.2">
      <c r="A142" s="1">
        <v>40</v>
      </c>
      <c r="B142" s="1" t="s">
        <v>110</v>
      </c>
      <c r="C142" s="8" t="s">
        <v>122</v>
      </c>
      <c r="D142" s="21">
        <v>968</v>
      </c>
      <c r="E142" s="13"/>
      <c r="F142" s="13"/>
    </row>
    <row r="143" spans="1:6" x14ac:dyDescent="0.2">
      <c r="A143" s="1">
        <v>40</v>
      </c>
      <c r="B143" s="1" t="s">
        <v>110</v>
      </c>
      <c r="C143" s="8" t="s">
        <v>120</v>
      </c>
      <c r="D143" s="21">
        <v>3978.03</v>
      </c>
      <c r="E143" s="13"/>
      <c r="F143" s="13"/>
    </row>
    <row r="144" spans="1:6" x14ac:dyDescent="0.2">
      <c r="A144" s="1">
        <v>40</v>
      </c>
      <c r="B144" s="1" t="s">
        <v>110</v>
      </c>
      <c r="C144" s="8" t="s">
        <v>283</v>
      </c>
      <c r="D144" s="21">
        <v>730.27</v>
      </c>
      <c r="E144" s="13"/>
      <c r="F144" s="13"/>
    </row>
    <row r="145" spans="1:6" x14ac:dyDescent="0.2">
      <c r="A145" s="1">
        <v>41</v>
      </c>
      <c r="B145" s="1" t="s">
        <v>110</v>
      </c>
      <c r="C145" s="8" t="s">
        <v>122</v>
      </c>
      <c r="D145" s="21">
        <v>968</v>
      </c>
      <c r="E145" s="13"/>
      <c r="F145" s="13"/>
    </row>
    <row r="146" spans="1:6" x14ac:dyDescent="0.2">
      <c r="A146" s="1">
        <v>41</v>
      </c>
      <c r="B146" s="1" t="s">
        <v>110</v>
      </c>
      <c r="C146" s="8" t="s">
        <v>120</v>
      </c>
      <c r="D146" s="21">
        <v>3870.72</v>
      </c>
      <c r="E146" s="13"/>
      <c r="F146" s="13"/>
    </row>
    <row r="147" spans="1:6" x14ac:dyDescent="0.2">
      <c r="A147" s="1">
        <v>41</v>
      </c>
      <c r="B147" s="1" t="s">
        <v>110</v>
      </c>
      <c r="C147" s="8" t="s">
        <v>283</v>
      </c>
      <c r="D147" s="21">
        <v>599.34</v>
      </c>
      <c r="E147" s="13"/>
      <c r="F147" s="13"/>
    </row>
    <row r="148" spans="1:6" x14ac:dyDescent="0.2">
      <c r="A148" s="1">
        <v>42</v>
      </c>
      <c r="B148" s="1" t="s">
        <v>110</v>
      </c>
      <c r="C148" s="8" t="s">
        <v>111</v>
      </c>
      <c r="D148" s="21">
        <v>1133.6199999999999</v>
      </c>
      <c r="E148" s="13"/>
      <c r="F148" s="13"/>
    </row>
    <row r="149" spans="1:6" x14ac:dyDescent="0.2">
      <c r="A149" s="1">
        <v>42</v>
      </c>
      <c r="B149" s="1" t="s">
        <v>110</v>
      </c>
      <c r="C149" s="8" t="s">
        <v>122</v>
      </c>
      <c r="D149" s="21">
        <v>968</v>
      </c>
      <c r="E149" s="13"/>
      <c r="F149" s="13"/>
    </row>
    <row r="150" spans="1:6" x14ac:dyDescent="0.2">
      <c r="A150" s="1">
        <v>42</v>
      </c>
      <c r="B150" s="1" t="s">
        <v>110</v>
      </c>
      <c r="C150" s="8" t="s">
        <v>120</v>
      </c>
      <c r="D150" s="21">
        <v>3925.86</v>
      </c>
      <c r="E150" s="13"/>
      <c r="F150" s="13"/>
    </row>
    <row r="151" spans="1:6" x14ac:dyDescent="0.2">
      <c r="A151" s="1">
        <v>42</v>
      </c>
      <c r="B151" s="1" t="s">
        <v>110</v>
      </c>
      <c r="C151" s="8" t="s">
        <v>283</v>
      </c>
      <c r="D151" s="21">
        <v>789.63</v>
      </c>
      <c r="E151" s="13"/>
      <c r="F151" s="13"/>
    </row>
    <row r="152" spans="1:6" x14ac:dyDescent="0.2">
      <c r="A152" s="1">
        <v>43</v>
      </c>
      <c r="B152" s="1" t="s">
        <v>110</v>
      </c>
      <c r="C152" s="8" t="s">
        <v>111</v>
      </c>
      <c r="D152" s="21">
        <v>778.45</v>
      </c>
      <c r="E152" s="13"/>
      <c r="F152" s="13"/>
    </row>
    <row r="153" spans="1:6" x14ac:dyDescent="0.2">
      <c r="A153" s="1">
        <v>43</v>
      </c>
      <c r="B153" s="1" t="s">
        <v>110</v>
      </c>
      <c r="C153" s="8" t="s">
        <v>122</v>
      </c>
      <c r="D153" s="21">
        <v>983</v>
      </c>
      <c r="E153" s="13"/>
      <c r="F153" s="13"/>
    </row>
    <row r="154" spans="1:6" x14ac:dyDescent="0.2">
      <c r="A154" s="1">
        <v>43</v>
      </c>
      <c r="B154" s="1" t="s">
        <v>110</v>
      </c>
      <c r="C154" s="8" t="s">
        <v>120</v>
      </c>
      <c r="D154" s="21">
        <v>3119.86</v>
      </c>
      <c r="E154" s="13"/>
      <c r="F154" s="13"/>
    </row>
    <row r="155" spans="1:6" x14ac:dyDescent="0.2">
      <c r="A155" s="1">
        <v>43</v>
      </c>
      <c r="B155" s="1" t="s">
        <v>110</v>
      </c>
      <c r="C155" s="8" t="s">
        <v>283</v>
      </c>
      <c r="D155" s="21">
        <v>607.14</v>
      </c>
      <c r="E155" s="13"/>
      <c r="F155" s="13"/>
    </row>
    <row r="156" spans="1:6" x14ac:dyDescent="0.2">
      <c r="A156" s="1">
        <v>44</v>
      </c>
      <c r="B156" s="1" t="s">
        <v>110</v>
      </c>
      <c r="C156" s="8" t="s">
        <v>122</v>
      </c>
      <c r="D156" s="21">
        <v>690.9</v>
      </c>
      <c r="E156" s="13"/>
      <c r="F156" s="13"/>
    </row>
    <row r="157" spans="1:6" x14ac:dyDescent="0.2">
      <c r="A157" s="1">
        <v>44</v>
      </c>
      <c r="B157" s="1" t="s">
        <v>110</v>
      </c>
      <c r="C157" s="8" t="s">
        <v>120</v>
      </c>
      <c r="D157" s="21">
        <v>2690.08</v>
      </c>
      <c r="E157" s="13"/>
      <c r="F157" s="13"/>
    </row>
    <row r="158" spans="1:6" x14ac:dyDescent="0.2">
      <c r="A158" s="1">
        <v>44</v>
      </c>
      <c r="B158" s="1" t="s">
        <v>110</v>
      </c>
      <c r="C158" s="8" t="s">
        <v>283</v>
      </c>
      <c r="D158" s="21">
        <v>449.88</v>
      </c>
      <c r="E158" s="13"/>
      <c r="F158" s="13"/>
    </row>
    <row r="159" spans="1:6" x14ac:dyDescent="0.2">
      <c r="A159" s="1">
        <v>45</v>
      </c>
      <c r="B159" s="1" t="s">
        <v>110</v>
      </c>
      <c r="C159" s="8" t="s">
        <v>111</v>
      </c>
      <c r="D159" s="21">
        <v>516.38</v>
      </c>
      <c r="E159" s="13"/>
      <c r="F159" s="13"/>
    </row>
    <row r="160" spans="1:6" x14ac:dyDescent="0.2">
      <c r="A160" s="1">
        <v>45</v>
      </c>
      <c r="B160" s="1" t="s">
        <v>110</v>
      </c>
      <c r="C160" s="8" t="s">
        <v>122</v>
      </c>
      <c r="D160" s="21">
        <v>968</v>
      </c>
      <c r="E160" s="13"/>
      <c r="F160" s="13"/>
    </row>
    <row r="161" spans="1:6" x14ac:dyDescent="0.2">
      <c r="A161" s="1">
        <v>45</v>
      </c>
      <c r="B161" s="1" t="s">
        <v>110</v>
      </c>
      <c r="C161" s="8" t="s">
        <v>120</v>
      </c>
      <c r="D161" s="21">
        <v>1349.39</v>
      </c>
      <c r="E161" s="13"/>
      <c r="F161" s="13"/>
    </row>
    <row r="162" spans="1:6" x14ac:dyDescent="0.2">
      <c r="A162" s="1">
        <v>45</v>
      </c>
      <c r="B162" s="1" t="s">
        <v>110</v>
      </c>
      <c r="C162" s="8" t="s">
        <v>119</v>
      </c>
      <c r="D162" s="21">
        <v>7408.62</v>
      </c>
      <c r="E162" s="13"/>
      <c r="F162" s="13"/>
    </row>
    <row r="163" spans="1:6" x14ac:dyDescent="0.2">
      <c r="A163" s="1">
        <v>45</v>
      </c>
      <c r="B163" s="1" t="s">
        <v>110</v>
      </c>
      <c r="C163" s="8" t="s">
        <v>283</v>
      </c>
      <c r="D163" s="21">
        <v>1452.79</v>
      </c>
      <c r="E163" s="13"/>
      <c r="F163" s="13"/>
    </row>
    <row r="164" spans="1:6" x14ac:dyDescent="0.2">
      <c r="A164" s="1">
        <v>46</v>
      </c>
      <c r="B164" s="1" t="s">
        <v>110</v>
      </c>
      <c r="C164" s="8" t="s">
        <v>111</v>
      </c>
      <c r="D164" s="21">
        <v>240</v>
      </c>
      <c r="E164" s="13"/>
      <c r="F164" s="13"/>
    </row>
    <row r="165" spans="1:6" x14ac:dyDescent="0.2">
      <c r="A165" s="1">
        <v>46</v>
      </c>
      <c r="B165" s="1" t="s">
        <v>110</v>
      </c>
      <c r="C165" s="8" t="s">
        <v>122</v>
      </c>
      <c r="D165" s="21">
        <v>968</v>
      </c>
      <c r="E165" s="13"/>
      <c r="F165" s="13"/>
    </row>
    <row r="166" spans="1:6" x14ac:dyDescent="0.2">
      <c r="A166" s="1">
        <v>46</v>
      </c>
      <c r="B166" s="1" t="s">
        <v>110</v>
      </c>
      <c r="C166" s="8" t="s">
        <v>120</v>
      </c>
      <c r="D166" s="21">
        <v>1148.2</v>
      </c>
      <c r="E166" s="13"/>
      <c r="F166" s="13"/>
    </row>
    <row r="167" spans="1:6" x14ac:dyDescent="0.2">
      <c r="A167" s="1">
        <v>46</v>
      </c>
      <c r="B167" s="1" t="s">
        <v>110</v>
      </c>
      <c r="C167" s="8" t="s">
        <v>119</v>
      </c>
      <c r="D167" s="21">
        <v>1006.03</v>
      </c>
      <c r="E167" s="13"/>
      <c r="F167" s="13"/>
    </row>
    <row r="168" spans="1:6" x14ac:dyDescent="0.2">
      <c r="A168" s="1">
        <v>46</v>
      </c>
      <c r="B168" s="1" t="s">
        <v>110</v>
      </c>
      <c r="C168" s="8" t="s">
        <v>283</v>
      </c>
      <c r="D168" s="21">
        <v>338.27</v>
      </c>
      <c r="E168" s="13"/>
      <c r="F168" s="13"/>
    </row>
    <row r="169" spans="1:6" x14ac:dyDescent="0.2">
      <c r="A169" s="1">
        <v>47</v>
      </c>
      <c r="B169" s="1" t="s">
        <v>110</v>
      </c>
      <c r="C169" s="8" t="s">
        <v>111</v>
      </c>
      <c r="D169" s="21">
        <v>401.79</v>
      </c>
      <c r="E169" s="13"/>
      <c r="F169" s="13"/>
    </row>
    <row r="170" spans="1:6" x14ac:dyDescent="0.2">
      <c r="A170" s="1">
        <v>47</v>
      </c>
      <c r="B170" s="1" t="s">
        <v>110</v>
      </c>
      <c r="C170" s="8" t="s">
        <v>122</v>
      </c>
      <c r="D170" s="21">
        <v>968</v>
      </c>
      <c r="E170" s="13"/>
      <c r="F170" s="13"/>
    </row>
    <row r="171" spans="1:6" x14ac:dyDescent="0.2">
      <c r="A171" s="1">
        <v>47</v>
      </c>
      <c r="B171" s="1" t="s">
        <v>110</v>
      </c>
      <c r="C171" s="8" t="s">
        <v>120</v>
      </c>
      <c r="D171" s="21">
        <v>1382.68</v>
      </c>
      <c r="E171" s="13"/>
      <c r="F171" s="13"/>
    </row>
    <row r="172" spans="1:6" x14ac:dyDescent="0.2">
      <c r="A172" s="1">
        <v>47</v>
      </c>
      <c r="B172" s="1" t="s">
        <v>110</v>
      </c>
      <c r="C172" s="8" t="s">
        <v>119</v>
      </c>
      <c r="D172" s="21">
        <v>405.17</v>
      </c>
      <c r="E172" s="13"/>
      <c r="F172" s="13"/>
    </row>
    <row r="173" spans="1:6" x14ac:dyDescent="0.2">
      <c r="A173" s="1">
        <v>47</v>
      </c>
      <c r="B173" s="1" t="s">
        <v>110</v>
      </c>
      <c r="C173" s="8" t="s">
        <v>283</v>
      </c>
      <c r="D173" s="21">
        <v>301.12</v>
      </c>
      <c r="E173" s="13"/>
      <c r="F173" s="13"/>
    </row>
    <row r="174" spans="1:6" x14ac:dyDescent="0.2">
      <c r="A174" s="1">
        <v>48</v>
      </c>
      <c r="B174" s="1" t="s">
        <v>110</v>
      </c>
      <c r="C174" s="8" t="s">
        <v>111</v>
      </c>
      <c r="D174" s="21">
        <v>210</v>
      </c>
      <c r="E174" s="13"/>
      <c r="F174" s="13"/>
    </row>
    <row r="175" spans="1:6" x14ac:dyDescent="0.2">
      <c r="A175" s="1">
        <v>48</v>
      </c>
      <c r="B175" s="1" t="s">
        <v>110</v>
      </c>
      <c r="C175" s="8" t="s">
        <v>119</v>
      </c>
      <c r="D175" s="21">
        <v>862.07</v>
      </c>
      <c r="E175" s="13"/>
      <c r="F175" s="13"/>
    </row>
    <row r="176" spans="1:6" x14ac:dyDescent="0.2">
      <c r="A176" s="1">
        <v>48</v>
      </c>
      <c r="B176" s="1" t="s">
        <v>110</v>
      </c>
      <c r="C176" s="8" t="s">
        <v>283</v>
      </c>
      <c r="D176" s="21">
        <v>137.93</v>
      </c>
      <c r="E176" s="13"/>
      <c r="F176" s="13"/>
    </row>
    <row r="177" spans="1:6" x14ac:dyDescent="0.2">
      <c r="A177" s="1">
        <v>49</v>
      </c>
      <c r="B177" s="1" t="s">
        <v>110</v>
      </c>
      <c r="C177" s="8" t="s">
        <v>122</v>
      </c>
      <c r="D177" s="21">
        <v>627</v>
      </c>
      <c r="E177" s="13"/>
      <c r="F177" s="13"/>
    </row>
    <row r="178" spans="1:6" x14ac:dyDescent="0.2">
      <c r="A178" s="1">
        <v>49</v>
      </c>
      <c r="B178" s="1" t="s">
        <v>110</v>
      </c>
      <c r="C178" s="8" t="s">
        <v>120</v>
      </c>
      <c r="D178" s="21">
        <v>3912.96</v>
      </c>
      <c r="E178" s="13"/>
      <c r="F178" s="13"/>
    </row>
    <row r="179" spans="1:6" x14ac:dyDescent="0.2">
      <c r="A179" s="1">
        <v>49</v>
      </c>
      <c r="B179" s="1" t="s">
        <v>110</v>
      </c>
      <c r="C179" s="8" t="s">
        <v>283</v>
      </c>
      <c r="D179" s="21">
        <v>607.04</v>
      </c>
      <c r="E179" s="13"/>
      <c r="F179" s="13"/>
    </row>
    <row r="180" spans="1:6" x14ac:dyDescent="0.2">
      <c r="A180" s="1">
        <v>50</v>
      </c>
      <c r="B180" s="1" t="s">
        <v>110</v>
      </c>
      <c r="C180" s="8" t="s">
        <v>122</v>
      </c>
      <c r="D180" s="21">
        <v>927</v>
      </c>
      <c r="E180" s="13"/>
      <c r="F180" s="13"/>
    </row>
    <row r="181" spans="1:6" x14ac:dyDescent="0.2">
      <c r="A181" s="1">
        <v>50</v>
      </c>
      <c r="B181" s="1" t="s">
        <v>110</v>
      </c>
      <c r="C181" s="8" t="s">
        <v>120</v>
      </c>
      <c r="D181" s="21">
        <v>4016.75</v>
      </c>
      <c r="E181" s="13"/>
      <c r="F181" s="13"/>
    </row>
    <row r="182" spans="1:6" x14ac:dyDescent="0.2">
      <c r="A182" s="1">
        <v>50</v>
      </c>
      <c r="B182" s="1" t="s">
        <v>110</v>
      </c>
      <c r="C182" s="8" t="s">
        <v>283</v>
      </c>
      <c r="D182" s="21">
        <v>629.16</v>
      </c>
      <c r="E182" s="13"/>
      <c r="F182" s="13"/>
    </row>
    <row r="183" spans="1:6" x14ac:dyDescent="0.2">
      <c r="A183" s="1">
        <v>51</v>
      </c>
      <c r="B183" s="1" t="s">
        <v>110</v>
      </c>
      <c r="C183" s="8" t="s">
        <v>111</v>
      </c>
      <c r="D183" s="21">
        <v>1754.31</v>
      </c>
      <c r="E183" s="13"/>
      <c r="F183" s="13"/>
    </row>
    <row r="184" spans="1:6" x14ac:dyDescent="0.2">
      <c r="A184" s="1">
        <v>51</v>
      </c>
      <c r="B184" s="1" t="s">
        <v>110</v>
      </c>
      <c r="C184" s="8" t="s">
        <v>122</v>
      </c>
      <c r="D184" s="21">
        <v>813</v>
      </c>
      <c r="E184" s="13"/>
      <c r="F184" s="13"/>
    </row>
    <row r="185" spans="1:6" x14ac:dyDescent="0.2">
      <c r="A185" s="1">
        <v>51</v>
      </c>
      <c r="B185" s="1" t="s">
        <v>110</v>
      </c>
      <c r="C185" s="8" t="s">
        <v>120</v>
      </c>
      <c r="D185" s="21">
        <v>2597.1</v>
      </c>
      <c r="E185" s="13"/>
      <c r="F185" s="13"/>
    </row>
    <row r="186" spans="1:6" x14ac:dyDescent="0.2">
      <c r="A186" s="1">
        <v>51</v>
      </c>
      <c r="B186" s="1" t="s">
        <v>110</v>
      </c>
      <c r="C186" s="8" t="s">
        <v>283</v>
      </c>
      <c r="D186" s="21">
        <v>683.59</v>
      </c>
      <c r="E186" s="13"/>
      <c r="F186" s="13"/>
    </row>
    <row r="187" spans="1:6" x14ac:dyDescent="0.2">
      <c r="A187" s="1">
        <v>52</v>
      </c>
      <c r="B187" s="1" t="s">
        <v>110</v>
      </c>
      <c r="C187" s="8" t="s">
        <v>122</v>
      </c>
      <c r="D187" s="21">
        <v>968</v>
      </c>
      <c r="E187" s="13"/>
      <c r="F187" s="13"/>
    </row>
    <row r="188" spans="1:6" x14ac:dyDescent="0.2">
      <c r="A188" s="1">
        <v>52</v>
      </c>
      <c r="B188" s="1" t="s">
        <v>110</v>
      </c>
      <c r="C188" s="8" t="s">
        <v>120</v>
      </c>
      <c r="D188" s="21">
        <v>2614.4</v>
      </c>
      <c r="E188" s="13"/>
      <c r="F188" s="13"/>
    </row>
    <row r="189" spans="1:6" x14ac:dyDescent="0.2">
      <c r="A189" s="1">
        <v>52</v>
      </c>
      <c r="B189" s="1" t="s">
        <v>110</v>
      </c>
      <c r="C189" s="8" t="s">
        <v>283</v>
      </c>
      <c r="D189" s="21">
        <v>405.6</v>
      </c>
      <c r="E189" s="13"/>
      <c r="F189" s="13"/>
    </row>
    <row r="190" spans="1:6" x14ac:dyDescent="0.2">
      <c r="A190" s="1">
        <v>53</v>
      </c>
      <c r="B190" s="1" t="s">
        <v>110</v>
      </c>
      <c r="C190" s="8" t="s">
        <v>111</v>
      </c>
      <c r="D190" s="21">
        <v>1168.0899999999999</v>
      </c>
      <c r="E190" s="13"/>
      <c r="F190" s="13"/>
    </row>
    <row r="191" spans="1:6" x14ac:dyDescent="0.2">
      <c r="A191" s="1">
        <v>53</v>
      </c>
      <c r="B191" s="1" t="s">
        <v>110</v>
      </c>
      <c r="C191" s="8" t="s">
        <v>122</v>
      </c>
      <c r="D191" s="21">
        <v>968</v>
      </c>
      <c r="E191" s="13"/>
      <c r="F191" s="13"/>
    </row>
    <row r="192" spans="1:6" x14ac:dyDescent="0.2">
      <c r="A192" s="1">
        <v>53</v>
      </c>
      <c r="B192" s="1" t="s">
        <v>110</v>
      </c>
      <c r="C192" s="8" t="s">
        <v>120</v>
      </c>
      <c r="D192" s="21">
        <v>1783.65</v>
      </c>
      <c r="E192" s="13"/>
      <c r="F192" s="13"/>
    </row>
    <row r="193" spans="1:6" x14ac:dyDescent="0.2">
      <c r="A193" s="1">
        <v>53</v>
      </c>
      <c r="B193" s="1" t="s">
        <v>110</v>
      </c>
      <c r="C193" s="8" t="s">
        <v>119</v>
      </c>
      <c r="D193" s="21">
        <v>1306.02</v>
      </c>
      <c r="E193" s="13"/>
      <c r="F193" s="13"/>
    </row>
    <row r="194" spans="1:6" x14ac:dyDescent="0.2">
      <c r="A194" s="1">
        <v>53</v>
      </c>
      <c r="B194" s="1" t="s">
        <v>110</v>
      </c>
      <c r="C194" s="8" t="s">
        <v>283</v>
      </c>
      <c r="D194" s="21">
        <v>624.6</v>
      </c>
      <c r="E194" s="13"/>
      <c r="F194" s="13"/>
    </row>
    <row r="195" spans="1:6" x14ac:dyDescent="0.2">
      <c r="A195" s="1">
        <v>54</v>
      </c>
      <c r="B195" s="1" t="s">
        <v>110</v>
      </c>
      <c r="C195" s="8" t="s">
        <v>111</v>
      </c>
      <c r="D195" s="21">
        <v>716.78</v>
      </c>
      <c r="E195" s="13"/>
      <c r="F195" s="13"/>
    </row>
    <row r="196" spans="1:6" x14ac:dyDescent="0.2">
      <c r="A196" s="1">
        <v>54</v>
      </c>
      <c r="B196" s="1" t="s">
        <v>110</v>
      </c>
      <c r="C196" s="8" t="s">
        <v>122</v>
      </c>
      <c r="D196" s="21">
        <v>968</v>
      </c>
      <c r="E196" s="13"/>
      <c r="F196" s="13"/>
    </row>
    <row r="197" spans="1:6" x14ac:dyDescent="0.2">
      <c r="A197" s="1">
        <v>54</v>
      </c>
      <c r="B197" s="1" t="s">
        <v>110</v>
      </c>
      <c r="C197" s="8" t="s">
        <v>120</v>
      </c>
      <c r="D197" s="21">
        <v>1117.33</v>
      </c>
      <c r="E197" s="13"/>
      <c r="F197" s="13"/>
    </row>
    <row r="198" spans="1:6" x14ac:dyDescent="0.2">
      <c r="A198" s="1">
        <v>54</v>
      </c>
      <c r="B198" s="1" t="s">
        <v>110</v>
      </c>
      <c r="C198" s="8" t="s">
        <v>283</v>
      </c>
      <c r="D198" s="21">
        <v>278.63</v>
      </c>
      <c r="E198" s="13"/>
      <c r="F198" s="13"/>
    </row>
    <row r="199" spans="1:6" x14ac:dyDescent="0.2">
      <c r="A199" s="1">
        <v>55</v>
      </c>
      <c r="B199" s="1" t="s">
        <v>110</v>
      </c>
      <c r="C199" s="8" t="s">
        <v>111</v>
      </c>
      <c r="D199" s="21">
        <v>2554.31</v>
      </c>
      <c r="E199" s="13"/>
      <c r="F199" s="13"/>
    </row>
    <row r="200" spans="1:6" x14ac:dyDescent="0.2">
      <c r="A200" s="1">
        <v>55</v>
      </c>
      <c r="B200" s="1" t="s">
        <v>110</v>
      </c>
      <c r="C200" s="8" t="s">
        <v>122</v>
      </c>
      <c r="D200" s="21">
        <v>968</v>
      </c>
      <c r="E200" s="13"/>
      <c r="F200" s="13"/>
    </row>
    <row r="201" spans="1:6" x14ac:dyDescent="0.2">
      <c r="A201" s="1">
        <v>55</v>
      </c>
      <c r="B201" s="1" t="s">
        <v>110</v>
      </c>
      <c r="C201" s="8" t="s">
        <v>120</v>
      </c>
      <c r="D201" s="21">
        <v>3306.71</v>
      </c>
      <c r="E201" s="13"/>
      <c r="F201" s="13"/>
    </row>
    <row r="202" spans="1:6" x14ac:dyDescent="0.2">
      <c r="A202" s="1">
        <v>55</v>
      </c>
      <c r="B202" s="1" t="s">
        <v>110</v>
      </c>
      <c r="C202" s="8" t="s">
        <v>283</v>
      </c>
      <c r="D202" s="21">
        <v>921.7</v>
      </c>
      <c r="E202" s="13"/>
      <c r="F202" s="13"/>
    </row>
    <row r="203" spans="1:6" x14ac:dyDescent="0.2">
      <c r="A203" s="1">
        <v>56</v>
      </c>
      <c r="B203" s="1" t="s">
        <v>110</v>
      </c>
      <c r="C203" s="8" t="s">
        <v>122</v>
      </c>
      <c r="D203" s="21">
        <v>495</v>
      </c>
      <c r="E203" s="13"/>
      <c r="F203" s="13"/>
    </row>
    <row r="204" spans="1:6" x14ac:dyDescent="0.2">
      <c r="A204" s="1">
        <v>56</v>
      </c>
      <c r="B204" s="1" t="s">
        <v>110</v>
      </c>
      <c r="C204" s="8" t="s">
        <v>120</v>
      </c>
      <c r="D204" s="21">
        <v>2597.08</v>
      </c>
      <c r="E204" s="13"/>
      <c r="F204" s="13"/>
    </row>
    <row r="205" spans="1:6" x14ac:dyDescent="0.2">
      <c r="A205" s="1">
        <v>56</v>
      </c>
      <c r="B205" s="1" t="s">
        <v>110</v>
      </c>
      <c r="C205" s="8" t="s">
        <v>283</v>
      </c>
      <c r="D205" s="21">
        <v>402.92</v>
      </c>
      <c r="E205" s="13"/>
      <c r="F205" s="13"/>
    </row>
    <row r="206" spans="1:6" x14ac:dyDescent="0.2">
      <c r="A206" s="1">
        <v>57</v>
      </c>
      <c r="B206" s="1" t="s">
        <v>110</v>
      </c>
      <c r="C206" s="8" t="s">
        <v>111</v>
      </c>
      <c r="D206" s="21">
        <v>876.72</v>
      </c>
      <c r="E206" s="13"/>
      <c r="F206" s="13"/>
    </row>
    <row r="207" spans="1:6" x14ac:dyDescent="0.2">
      <c r="A207" s="1">
        <v>57</v>
      </c>
      <c r="B207" s="1" t="s">
        <v>110</v>
      </c>
      <c r="C207" s="8" t="s">
        <v>121</v>
      </c>
      <c r="D207" s="21">
        <v>1465.52</v>
      </c>
      <c r="E207" s="13"/>
      <c r="F207" s="13"/>
    </row>
    <row r="208" spans="1:6" x14ac:dyDescent="0.2">
      <c r="A208" s="1">
        <v>57</v>
      </c>
      <c r="B208" s="1" t="s">
        <v>110</v>
      </c>
      <c r="C208" s="8" t="s">
        <v>122</v>
      </c>
      <c r="D208" s="21">
        <v>810</v>
      </c>
      <c r="E208" s="13"/>
      <c r="F208" s="13"/>
    </row>
    <row r="209" spans="1:6" x14ac:dyDescent="0.2">
      <c r="A209" s="1">
        <v>57</v>
      </c>
      <c r="B209" s="1" t="s">
        <v>110</v>
      </c>
      <c r="C209" s="8" t="s">
        <v>120</v>
      </c>
      <c r="D209" s="21">
        <v>1567.28</v>
      </c>
      <c r="E209" s="13"/>
      <c r="F209" s="13"/>
    </row>
    <row r="210" spans="1:6" x14ac:dyDescent="0.2">
      <c r="A210" s="1">
        <v>57</v>
      </c>
      <c r="B210" s="1" t="s">
        <v>110</v>
      </c>
      <c r="C210" s="8" t="s">
        <v>283</v>
      </c>
      <c r="D210" s="21">
        <v>617.91</v>
      </c>
      <c r="E210" s="13"/>
      <c r="F210" s="13"/>
    </row>
    <row r="211" spans="1:6" x14ac:dyDescent="0.2">
      <c r="A211" s="1">
        <v>58</v>
      </c>
      <c r="B211" s="1" t="s">
        <v>110</v>
      </c>
      <c r="C211" s="8" t="s">
        <v>111</v>
      </c>
      <c r="D211" s="21">
        <v>459.48</v>
      </c>
      <c r="E211" s="13"/>
      <c r="F211" s="13"/>
    </row>
    <row r="212" spans="1:6" x14ac:dyDescent="0.2">
      <c r="A212" s="1">
        <v>58</v>
      </c>
      <c r="B212" s="1" t="s">
        <v>110</v>
      </c>
      <c r="C212" s="8" t="s">
        <v>122</v>
      </c>
      <c r="D212" s="21">
        <v>871</v>
      </c>
      <c r="E212" s="13"/>
      <c r="F212" s="13"/>
    </row>
    <row r="213" spans="1:6" x14ac:dyDescent="0.2">
      <c r="A213" s="1">
        <v>58</v>
      </c>
      <c r="B213" s="1" t="s">
        <v>110</v>
      </c>
      <c r="C213" s="8" t="s">
        <v>120</v>
      </c>
      <c r="D213" s="21">
        <v>2171.9699999999998</v>
      </c>
      <c r="E213" s="13"/>
      <c r="F213" s="13"/>
    </row>
    <row r="214" spans="1:6" x14ac:dyDescent="0.2">
      <c r="A214" s="1">
        <v>58</v>
      </c>
      <c r="B214" s="1" t="s">
        <v>110</v>
      </c>
      <c r="C214" s="8" t="s">
        <v>283</v>
      </c>
      <c r="D214" s="21">
        <v>411.33</v>
      </c>
      <c r="E214" s="13"/>
      <c r="F214" s="13"/>
    </row>
    <row r="215" spans="1:6" x14ac:dyDescent="0.2">
      <c r="A215" s="1">
        <v>59</v>
      </c>
      <c r="B215" s="1" t="s">
        <v>110</v>
      </c>
      <c r="C215" s="8" t="s">
        <v>122</v>
      </c>
      <c r="D215" s="21">
        <v>915</v>
      </c>
      <c r="E215" s="13"/>
      <c r="F215" s="13"/>
    </row>
    <row r="216" spans="1:6" x14ac:dyDescent="0.2">
      <c r="A216" s="1">
        <v>59</v>
      </c>
      <c r="B216" s="1" t="s">
        <v>110</v>
      </c>
      <c r="C216" s="8" t="s">
        <v>120</v>
      </c>
      <c r="D216" s="21">
        <v>2519.19</v>
      </c>
      <c r="E216" s="13"/>
      <c r="F216" s="13"/>
    </row>
    <row r="217" spans="1:6" x14ac:dyDescent="0.2">
      <c r="A217" s="1">
        <v>59</v>
      </c>
      <c r="B217" s="1" t="s">
        <v>110</v>
      </c>
      <c r="C217" s="8" t="s">
        <v>283</v>
      </c>
      <c r="D217" s="21">
        <v>390.81</v>
      </c>
      <c r="E217" s="13"/>
      <c r="F217" s="13"/>
    </row>
    <row r="218" spans="1:6" x14ac:dyDescent="0.2">
      <c r="A218" s="1">
        <v>60</v>
      </c>
      <c r="B218" s="1" t="s">
        <v>110</v>
      </c>
      <c r="C218" s="8" t="s">
        <v>111</v>
      </c>
      <c r="D218" s="21">
        <v>856.03</v>
      </c>
      <c r="E218" s="13"/>
      <c r="F218" s="13"/>
    </row>
    <row r="219" spans="1:6" x14ac:dyDescent="0.2">
      <c r="A219" s="1">
        <v>60</v>
      </c>
      <c r="B219" s="1" t="s">
        <v>110</v>
      </c>
      <c r="C219" s="8" t="s">
        <v>121</v>
      </c>
      <c r="D219" s="21">
        <v>741.38</v>
      </c>
      <c r="E219" s="13"/>
      <c r="F219" s="13"/>
    </row>
    <row r="220" spans="1:6" x14ac:dyDescent="0.2">
      <c r="A220" s="1">
        <v>60</v>
      </c>
      <c r="B220" s="1" t="s">
        <v>110</v>
      </c>
      <c r="C220" s="8" t="s">
        <v>122</v>
      </c>
      <c r="D220" s="21">
        <v>968</v>
      </c>
      <c r="E220" s="13"/>
      <c r="F220" s="13"/>
    </row>
    <row r="221" spans="1:6" x14ac:dyDescent="0.2">
      <c r="A221" s="1">
        <v>60</v>
      </c>
      <c r="B221" s="1" t="s">
        <v>110</v>
      </c>
      <c r="C221" s="8" t="s">
        <v>120</v>
      </c>
      <c r="D221" s="21">
        <v>1339.32</v>
      </c>
      <c r="E221" s="13"/>
      <c r="F221" s="13"/>
    </row>
    <row r="222" spans="1:6" x14ac:dyDescent="0.2">
      <c r="A222" s="1">
        <v>60</v>
      </c>
      <c r="B222" s="1" t="s">
        <v>110</v>
      </c>
      <c r="C222" s="8" t="s">
        <v>284</v>
      </c>
      <c r="D222" s="21">
        <v>1016.63</v>
      </c>
      <c r="E222" s="13"/>
      <c r="F222" s="13"/>
    </row>
    <row r="223" spans="1:6" x14ac:dyDescent="0.2">
      <c r="A223" s="1">
        <v>60</v>
      </c>
      <c r="B223" s="1" t="s">
        <v>110</v>
      </c>
      <c r="C223" s="8" t="s">
        <v>283</v>
      </c>
      <c r="D223" s="21">
        <v>606.79999999999995</v>
      </c>
      <c r="E223" s="13"/>
      <c r="F223" s="13"/>
    </row>
    <row r="224" spans="1:6" x14ac:dyDescent="0.2">
      <c r="A224" s="1">
        <v>61</v>
      </c>
      <c r="B224" s="1" t="s">
        <v>110</v>
      </c>
      <c r="C224" s="8" t="s">
        <v>111</v>
      </c>
      <c r="D224" s="21">
        <v>893.79</v>
      </c>
      <c r="E224" s="13"/>
      <c r="F224" s="13"/>
    </row>
    <row r="225" spans="1:6" x14ac:dyDescent="0.2">
      <c r="A225" s="1">
        <v>61</v>
      </c>
      <c r="B225" s="1" t="s">
        <v>110</v>
      </c>
      <c r="C225" s="8" t="s">
        <v>122</v>
      </c>
      <c r="D225" s="21">
        <v>968</v>
      </c>
      <c r="E225" s="13"/>
      <c r="F225" s="13"/>
    </row>
    <row r="226" spans="1:6" x14ac:dyDescent="0.2">
      <c r="A226" s="1">
        <v>61</v>
      </c>
      <c r="B226" s="1" t="s">
        <v>110</v>
      </c>
      <c r="C226" s="8" t="s">
        <v>120</v>
      </c>
      <c r="D226" s="21">
        <v>1328.11</v>
      </c>
      <c r="E226" s="13"/>
      <c r="F226" s="13"/>
    </row>
    <row r="227" spans="1:6" x14ac:dyDescent="0.2">
      <c r="A227" s="1">
        <v>61</v>
      </c>
      <c r="B227" s="1" t="s">
        <v>110</v>
      </c>
      <c r="C227" s="8" t="s">
        <v>284</v>
      </c>
      <c r="D227" s="21">
        <v>19</v>
      </c>
      <c r="E227" s="13"/>
      <c r="F227" s="13"/>
    </row>
    <row r="228" spans="1:6" x14ac:dyDescent="0.2">
      <c r="A228" s="1">
        <v>61</v>
      </c>
      <c r="B228" s="1" t="s">
        <v>110</v>
      </c>
      <c r="C228" s="8" t="s">
        <v>283</v>
      </c>
      <c r="D228" s="21">
        <v>272.25</v>
      </c>
      <c r="E228" s="13"/>
      <c r="F228" s="13"/>
    </row>
    <row r="229" spans="1:6" x14ac:dyDescent="0.2">
      <c r="A229" s="1">
        <v>62</v>
      </c>
      <c r="B229" s="1" t="s">
        <v>110</v>
      </c>
      <c r="C229" s="8" t="s">
        <v>111</v>
      </c>
      <c r="D229" s="22">
        <v>1098.28</v>
      </c>
      <c r="E229" s="13"/>
      <c r="F229" s="13"/>
    </row>
    <row r="230" spans="1:6" x14ac:dyDescent="0.2">
      <c r="A230" s="1">
        <v>62</v>
      </c>
      <c r="B230" s="1" t="s">
        <v>110</v>
      </c>
      <c r="C230" s="8" t="s">
        <v>122</v>
      </c>
      <c r="D230" s="22">
        <v>903</v>
      </c>
      <c r="E230" s="13"/>
      <c r="F230" s="13"/>
    </row>
    <row r="231" spans="1:6" x14ac:dyDescent="0.2">
      <c r="A231" s="1">
        <v>62</v>
      </c>
      <c r="B231" s="1" t="s">
        <v>110</v>
      </c>
      <c r="C231" s="8" t="s">
        <v>120</v>
      </c>
      <c r="D231" s="22">
        <v>1558.25</v>
      </c>
      <c r="E231" s="13"/>
      <c r="F231" s="13"/>
    </row>
    <row r="232" spans="1:6" x14ac:dyDescent="0.2">
      <c r="A232" s="1">
        <v>62</v>
      </c>
      <c r="B232" s="1" t="s">
        <v>110</v>
      </c>
      <c r="C232" s="8" t="s">
        <v>284</v>
      </c>
      <c r="D232" s="22">
        <v>6832.79</v>
      </c>
      <c r="E232" s="13"/>
      <c r="F232" s="13"/>
    </row>
    <row r="233" spans="1:6" x14ac:dyDescent="0.2">
      <c r="A233" s="1">
        <v>62</v>
      </c>
      <c r="B233" s="1" t="s">
        <v>110</v>
      </c>
      <c r="C233" s="8" t="s">
        <v>283</v>
      </c>
      <c r="D233" s="22">
        <v>1507.68</v>
      </c>
      <c r="E233" s="13"/>
      <c r="F233" s="13"/>
    </row>
    <row r="234" spans="1:6" x14ac:dyDescent="0.2">
      <c r="A234" s="1">
        <v>63</v>
      </c>
      <c r="B234" s="1" t="s">
        <v>110</v>
      </c>
      <c r="C234" s="8" t="s">
        <v>111</v>
      </c>
      <c r="D234" s="22">
        <v>1012.93</v>
      </c>
      <c r="E234" s="13"/>
      <c r="F234" s="13"/>
    </row>
    <row r="235" spans="1:6" x14ac:dyDescent="0.2">
      <c r="A235" s="1">
        <v>63</v>
      </c>
      <c r="B235" s="1" t="s">
        <v>110</v>
      </c>
      <c r="C235" s="8" t="s">
        <v>121</v>
      </c>
      <c r="D235" s="22">
        <v>1363.86</v>
      </c>
      <c r="E235" s="13"/>
      <c r="F235" s="13"/>
    </row>
    <row r="236" spans="1:6" x14ac:dyDescent="0.2">
      <c r="A236" s="1">
        <v>63</v>
      </c>
      <c r="B236" s="1" t="s">
        <v>110</v>
      </c>
      <c r="C236" s="8" t="s">
        <v>122</v>
      </c>
      <c r="D236" s="22">
        <v>1731.69</v>
      </c>
      <c r="E236" s="13"/>
      <c r="F236" s="13"/>
    </row>
    <row r="237" spans="1:6" x14ac:dyDescent="0.2">
      <c r="A237" s="1">
        <v>63</v>
      </c>
      <c r="B237" s="1" t="s">
        <v>110</v>
      </c>
      <c r="C237" s="8" t="s">
        <v>120</v>
      </c>
      <c r="D237" s="22">
        <v>4734.17</v>
      </c>
      <c r="E237" s="13"/>
      <c r="F237" s="13"/>
    </row>
    <row r="238" spans="1:6" x14ac:dyDescent="0.2">
      <c r="A238" s="1">
        <v>63</v>
      </c>
      <c r="B238" s="1" t="s">
        <v>110</v>
      </c>
      <c r="C238" s="8" t="s">
        <v>284</v>
      </c>
      <c r="D238" s="22">
        <v>40.92</v>
      </c>
      <c r="E238" s="13"/>
      <c r="F238" s="13"/>
    </row>
    <row r="239" spans="1:6" x14ac:dyDescent="0.2">
      <c r="A239" s="1">
        <v>63</v>
      </c>
      <c r="B239" s="1" t="s">
        <v>110</v>
      </c>
      <c r="C239" s="8" t="s">
        <v>283</v>
      </c>
      <c r="D239" s="21">
        <v>1169.75</v>
      </c>
      <c r="E239" s="13"/>
      <c r="F239" s="13"/>
    </row>
    <row r="240" spans="1:6" x14ac:dyDescent="0.2">
      <c r="A240" s="1">
        <v>64</v>
      </c>
      <c r="B240" s="1" t="s">
        <v>110</v>
      </c>
      <c r="C240" s="8" t="s">
        <v>120</v>
      </c>
      <c r="D240" s="22">
        <v>2770.23</v>
      </c>
      <c r="E240" s="13"/>
      <c r="F240" s="13"/>
    </row>
    <row r="241" spans="1:6" x14ac:dyDescent="0.2">
      <c r="A241" s="1">
        <v>64</v>
      </c>
      <c r="B241" s="1" t="s">
        <v>110</v>
      </c>
      <c r="C241" s="8" t="s">
        <v>283</v>
      </c>
      <c r="D241" s="21">
        <v>429.78</v>
      </c>
      <c r="E241" s="13"/>
      <c r="F241" s="13"/>
    </row>
    <row r="242" spans="1:6" x14ac:dyDescent="0.2">
      <c r="A242" s="1">
        <v>64</v>
      </c>
      <c r="B242" s="1" t="s">
        <v>110</v>
      </c>
      <c r="C242" s="8" t="s">
        <v>111</v>
      </c>
      <c r="D242" s="22">
        <v>1543.1</v>
      </c>
      <c r="E242" s="13"/>
      <c r="F242" s="13"/>
    </row>
    <row r="243" spans="1:6" x14ac:dyDescent="0.2">
      <c r="A243" s="1">
        <v>65</v>
      </c>
      <c r="B243" s="1" t="s">
        <v>110</v>
      </c>
      <c r="C243" s="8" t="s">
        <v>121</v>
      </c>
      <c r="D243" s="22">
        <v>1483.9</v>
      </c>
      <c r="E243" s="13"/>
      <c r="F243" s="13"/>
    </row>
    <row r="244" spans="1:6" x14ac:dyDescent="0.2">
      <c r="A244" s="1">
        <v>65</v>
      </c>
      <c r="B244" s="1" t="s">
        <v>110</v>
      </c>
      <c r="C244" s="8" t="s">
        <v>122</v>
      </c>
      <c r="D244" s="22">
        <v>968</v>
      </c>
      <c r="E244" s="13"/>
      <c r="F244" s="13"/>
    </row>
    <row r="245" spans="1:6" x14ac:dyDescent="0.2">
      <c r="A245" s="1">
        <v>65</v>
      </c>
      <c r="B245" s="1" t="s">
        <v>110</v>
      </c>
      <c r="C245" s="8" t="s">
        <v>120</v>
      </c>
      <c r="D245" s="22">
        <v>432.85</v>
      </c>
      <c r="E245" s="13"/>
      <c r="F245" s="13"/>
    </row>
    <row r="246" spans="1:6" x14ac:dyDescent="0.2">
      <c r="A246" s="1">
        <v>65</v>
      </c>
      <c r="B246" s="1" t="s">
        <v>110</v>
      </c>
      <c r="C246" s="8" t="s">
        <v>283</v>
      </c>
      <c r="D246" s="22">
        <v>551.47</v>
      </c>
      <c r="E246" s="13"/>
      <c r="F246" s="13"/>
    </row>
    <row r="247" spans="1:6" x14ac:dyDescent="0.2">
      <c r="A247" s="1">
        <v>66</v>
      </c>
      <c r="B247" s="1" t="s">
        <v>110</v>
      </c>
      <c r="C247" s="8" t="s">
        <v>122</v>
      </c>
      <c r="D247" s="22">
        <v>783.14</v>
      </c>
      <c r="E247" s="13"/>
      <c r="F247" s="13"/>
    </row>
    <row r="248" spans="1:6" x14ac:dyDescent="0.2">
      <c r="A248" s="1">
        <v>66</v>
      </c>
      <c r="B248" s="1" t="s">
        <v>110</v>
      </c>
      <c r="C248" s="8" t="s">
        <v>120</v>
      </c>
      <c r="D248" s="22">
        <v>1038.8399999999999</v>
      </c>
      <c r="E248" s="13"/>
      <c r="F248" s="13"/>
    </row>
    <row r="249" spans="1:6" x14ac:dyDescent="0.2">
      <c r="A249" s="1">
        <v>66</v>
      </c>
      <c r="B249" s="1" t="s">
        <v>110</v>
      </c>
      <c r="C249" s="8" t="s">
        <v>283</v>
      </c>
      <c r="D249" s="21">
        <v>209.02</v>
      </c>
      <c r="E249" s="13"/>
      <c r="F249" s="13"/>
    </row>
    <row r="250" spans="1:6" x14ac:dyDescent="0.2">
      <c r="A250" s="1">
        <v>67</v>
      </c>
      <c r="B250" s="1" t="s">
        <v>110</v>
      </c>
      <c r="C250" s="8" t="s">
        <v>111</v>
      </c>
      <c r="D250" s="22">
        <v>189.66</v>
      </c>
      <c r="E250" s="13"/>
      <c r="F250" s="13"/>
    </row>
    <row r="251" spans="1:6" x14ac:dyDescent="0.2">
      <c r="A251" s="1">
        <v>67</v>
      </c>
      <c r="B251" s="1" t="s">
        <v>110</v>
      </c>
      <c r="C251" s="8" t="s">
        <v>122</v>
      </c>
      <c r="D251" s="22">
        <v>653</v>
      </c>
      <c r="E251" s="13"/>
      <c r="F251" s="13"/>
    </row>
    <row r="252" spans="1:6" x14ac:dyDescent="0.2">
      <c r="A252" s="1">
        <v>67</v>
      </c>
      <c r="B252" s="1" t="s">
        <v>110</v>
      </c>
      <c r="C252" s="8" t="s">
        <v>120</v>
      </c>
      <c r="D252" s="22">
        <v>1067.82</v>
      </c>
      <c r="E252" s="13"/>
      <c r="F252" s="13"/>
    </row>
    <row r="253" spans="1:6" x14ac:dyDescent="0.2">
      <c r="A253" s="1">
        <v>67</v>
      </c>
      <c r="B253" s="1" t="s">
        <v>110</v>
      </c>
      <c r="C253" s="8" t="s">
        <v>284</v>
      </c>
      <c r="D253" s="22">
        <v>1305.0999999999999</v>
      </c>
      <c r="E253" s="13"/>
      <c r="F253" s="13"/>
    </row>
    <row r="254" spans="1:6" x14ac:dyDescent="0.2">
      <c r="A254" s="1">
        <v>67</v>
      </c>
      <c r="B254" s="1" t="s">
        <v>110</v>
      </c>
      <c r="C254" s="8" t="s">
        <v>283</v>
      </c>
      <c r="D254" s="21">
        <v>402.89</v>
      </c>
      <c r="E254" s="13"/>
      <c r="F254" s="13"/>
    </row>
    <row r="255" spans="1:6" x14ac:dyDescent="0.2">
      <c r="A255" s="1">
        <v>68</v>
      </c>
      <c r="B255" s="1" t="s">
        <v>110</v>
      </c>
      <c r="C255" s="8" t="s">
        <v>111</v>
      </c>
      <c r="D255" s="22">
        <v>604.71</v>
      </c>
      <c r="E255" s="13"/>
      <c r="F255" s="13"/>
    </row>
    <row r="256" spans="1:6" x14ac:dyDescent="0.2">
      <c r="A256" s="1">
        <v>68</v>
      </c>
      <c r="B256" s="1" t="s">
        <v>110</v>
      </c>
      <c r="C256" s="8" t="s">
        <v>121</v>
      </c>
      <c r="D256" s="22">
        <v>581.9</v>
      </c>
      <c r="E256" s="13"/>
      <c r="F256" s="13"/>
    </row>
    <row r="257" spans="1:6" x14ac:dyDescent="0.2">
      <c r="A257" s="1">
        <v>68</v>
      </c>
      <c r="B257" s="1" t="s">
        <v>110</v>
      </c>
      <c r="C257" s="8" t="s">
        <v>122</v>
      </c>
      <c r="D257" s="22">
        <v>968</v>
      </c>
      <c r="E257" s="13"/>
      <c r="F257" s="13"/>
    </row>
    <row r="258" spans="1:6" x14ac:dyDescent="0.2">
      <c r="A258" s="1">
        <v>68</v>
      </c>
      <c r="B258" s="1" t="s">
        <v>110</v>
      </c>
      <c r="C258" s="8" t="s">
        <v>120</v>
      </c>
      <c r="D258" s="22">
        <v>1278.26</v>
      </c>
      <c r="E258" s="13"/>
      <c r="F258" s="13"/>
    </row>
    <row r="259" spans="1:6" x14ac:dyDescent="0.2">
      <c r="A259" s="1">
        <v>68</v>
      </c>
      <c r="B259" s="1" t="s">
        <v>110</v>
      </c>
      <c r="C259" s="8" t="s">
        <v>284</v>
      </c>
      <c r="D259" s="22">
        <v>1560.35</v>
      </c>
      <c r="E259" s="13"/>
      <c r="F259" s="13"/>
    </row>
    <row r="260" spans="1:6" x14ac:dyDescent="0.2">
      <c r="A260" s="1">
        <v>68</v>
      </c>
      <c r="B260" s="1" t="s">
        <v>110</v>
      </c>
      <c r="C260" s="8" t="s">
        <v>283</v>
      </c>
      <c r="D260" s="21">
        <v>625.14</v>
      </c>
      <c r="E260" s="13"/>
      <c r="F260" s="13"/>
    </row>
    <row r="261" spans="1:6" x14ac:dyDescent="0.2">
      <c r="A261" s="1">
        <v>69</v>
      </c>
      <c r="B261" s="1" t="s">
        <v>110</v>
      </c>
      <c r="C261" s="8" t="s">
        <v>111</v>
      </c>
      <c r="D261" s="22">
        <v>433.62</v>
      </c>
      <c r="E261" s="13"/>
      <c r="F261" s="13"/>
    </row>
    <row r="262" spans="1:6" x14ac:dyDescent="0.2">
      <c r="A262" s="1">
        <v>69</v>
      </c>
      <c r="B262" s="1" t="s">
        <v>110</v>
      </c>
      <c r="C262" s="8" t="s">
        <v>122</v>
      </c>
      <c r="D262" s="22">
        <v>968</v>
      </c>
      <c r="E262" s="13"/>
      <c r="F262" s="13"/>
    </row>
    <row r="263" spans="1:6" x14ac:dyDescent="0.2">
      <c r="A263" s="1">
        <v>69</v>
      </c>
      <c r="B263" s="1" t="s">
        <v>110</v>
      </c>
      <c r="C263" s="8" t="s">
        <v>120</v>
      </c>
      <c r="D263" s="22">
        <v>1317.74</v>
      </c>
      <c r="E263" s="13"/>
      <c r="F263" s="13"/>
    </row>
    <row r="264" spans="1:6" x14ac:dyDescent="0.2">
      <c r="A264" s="1">
        <v>69</v>
      </c>
      <c r="B264" s="1" t="s">
        <v>110</v>
      </c>
      <c r="C264" s="8" t="s">
        <v>284</v>
      </c>
      <c r="D264" s="22">
        <v>541.67999999999995</v>
      </c>
      <c r="E264" s="13"/>
      <c r="F264" s="13"/>
    </row>
    <row r="265" spans="1:6" x14ac:dyDescent="0.2">
      <c r="A265" s="1">
        <v>69</v>
      </c>
      <c r="B265" s="1" t="s">
        <v>110</v>
      </c>
      <c r="C265" s="8" t="s">
        <v>283</v>
      </c>
      <c r="D265" s="21">
        <v>357.02</v>
      </c>
      <c r="E265" s="13"/>
      <c r="F265" s="13"/>
    </row>
    <row r="266" spans="1:6" x14ac:dyDescent="0.2">
      <c r="A266" s="1">
        <v>70</v>
      </c>
      <c r="B266" s="1" t="s">
        <v>110</v>
      </c>
      <c r="C266" s="8" t="s">
        <v>111</v>
      </c>
      <c r="D266" s="22">
        <v>931.9</v>
      </c>
      <c r="E266" s="13"/>
      <c r="F266" s="13"/>
    </row>
    <row r="267" spans="1:6" x14ac:dyDescent="0.2">
      <c r="A267" s="1">
        <v>70</v>
      </c>
      <c r="B267" s="1" t="s">
        <v>110</v>
      </c>
      <c r="C267" s="8" t="s">
        <v>122</v>
      </c>
      <c r="D267" s="22">
        <v>968</v>
      </c>
      <c r="E267" s="13"/>
      <c r="F267" s="13"/>
    </row>
    <row r="268" spans="1:6" x14ac:dyDescent="0.2">
      <c r="A268" s="1">
        <v>70</v>
      </c>
      <c r="B268" s="1" t="s">
        <v>110</v>
      </c>
      <c r="C268" s="8" t="s">
        <v>120</v>
      </c>
      <c r="D268" s="22">
        <v>2038.77</v>
      </c>
      <c r="E268" s="13"/>
      <c r="F268" s="13"/>
    </row>
    <row r="269" spans="1:6" x14ac:dyDescent="0.2">
      <c r="A269" s="1">
        <v>70</v>
      </c>
      <c r="B269" s="1" t="s">
        <v>110</v>
      </c>
      <c r="C269" s="8" t="s">
        <v>283</v>
      </c>
      <c r="D269" s="21">
        <v>465.38</v>
      </c>
      <c r="E269" s="13"/>
      <c r="F269" s="13"/>
    </row>
    <row r="270" spans="1:6" x14ac:dyDescent="0.2">
      <c r="A270" s="1">
        <v>71</v>
      </c>
      <c r="B270" s="1" t="s">
        <v>110</v>
      </c>
      <c r="C270" s="8" t="s">
        <v>111</v>
      </c>
      <c r="D270" s="22">
        <v>137.93</v>
      </c>
      <c r="E270" s="13"/>
      <c r="F270" s="13"/>
    </row>
    <row r="271" spans="1:6" x14ac:dyDescent="0.2">
      <c r="A271" s="1">
        <v>71</v>
      </c>
      <c r="B271" s="1" t="s">
        <v>110</v>
      </c>
      <c r="C271" s="8" t="s">
        <v>122</v>
      </c>
      <c r="D271" s="22">
        <v>1047</v>
      </c>
      <c r="E271" s="13"/>
      <c r="F271" s="13"/>
    </row>
    <row r="272" spans="1:6" x14ac:dyDescent="0.2">
      <c r="A272" s="1">
        <v>71</v>
      </c>
      <c r="B272" s="1" t="s">
        <v>110</v>
      </c>
      <c r="C272" s="8" t="s">
        <v>120</v>
      </c>
      <c r="D272" s="22">
        <v>1543.16</v>
      </c>
      <c r="E272" s="13"/>
      <c r="F272" s="13"/>
    </row>
    <row r="273" spans="1:6" x14ac:dyDescent="0.2">
      <c r="A273" s="1">
        <v>71</v>
      </c>
      <c r="B273" s="1" t="s">
        <v>110</v>
      </c>
      <c r="C273" s="8" t="s">
        <v>284</v>
      </c>
      <c r="D273" s="22">
        <v>11</v>
      </c>
      <c r="E273" s="13"/>
      <c r="F273" s="13"/>
    </row>
    <row r="274" spans="1:6" x14ac:dyDescent="0.2">
      <c r="A274" s="1">
        <v>71</v>
      </c>
      <c r="B274" s="1" t="s">
        <v>110</v>
      </c>
      <c r="C274" s="8" t="s">
        <v>283</v>
      </c>
      <c r="D274" s="21">
        <v>260.91000000000003</v>
      </c>
      <c r="E274" s="13"/>
      <c r="F274" s="13"/>
    </row>
    <row r="275" spans="1:6" x14ac:dyDescent="0.2">
      <c r="A275" s="1">
        <v>72</v>
      </c>
      <c r="B275" s="1" t="s">
        <v>110</v>
      </c>
      <c r="C275" s="8" t="s">
        <v>111</v>
      </c>
      <c r="D275" s="22">
        <v>679.31</v>
      </c>
      <c r="E275" s="13"/>
      <c r="F275" s="13"/>
    </row>
    <row r="276" spans="1:6" x14ac:dyDescent="0.2">
      <c r="A276" s="1">
        <v>72</v>
      </c>
      <c r="B276" s="1" t="s">
        <v>110</v>
      </c>
      <c r="C276" s="8" t="s">
        <v>121</v>
      </c>
      <c r="D276" s="22">
        <v>1352.9</v>
      </c>
      <c r="E276" s="13"/>
      <c r="F276" s="13"/>
    </row>
    <row r="277" spans="1:6" x14ac:dyDescent="0.2">
      <c r="A277" s="1">
        <v>72</v>
      </c>
      <c r="B277" s="1" t="s">
        <v>110</v>
      </c>
      <c r="C277" s="8" t="s">
        <v>122</v>
      </c>
      <c r="D277" s="22">
        <v>899</v>
      </c>
      <c r="E277" s="13"/>
      <c r="F277" s="13"/>
    </row>
    <row r="278" spans="1:6" x14ac:dyDescent="0.2">
      <c r="A278" s="1">
        <v>72</v>
      </c>
      <c r="B278" s="1" t="s">
        <v>110</v>
      </c>
      <c r="C278" s="8" t="s">
        <v>120</v>
      </c>
      <c r="D278" s="22">
        <v>2196.5500000000002</v>
      </c>
      <c r="E278" s="13"/>
      <c r="F278" s="13"/>
    </row>
    <row r="279" spans="1:6" x14ac:dyDescent="0.2">
      <c r="A279" s="1">
        <v>72</v>
      </c>
      <c r="B279" s="1" t="s">
        <v>110</v>
      </c>
      <c r="C279" s="8" t="s">
        <v>283</v>
      </c>
      <c r="D279" s="21">
        <v>666.73</v>
      </c>
      <c r="E279" s="13"/>
      <c r="F279" s="13"/>
    </row>
    <row r="280" spans="1:6" x14ac:dyDescent="0.2">
      <c r="A280" s="1">
        <v>73</v>
      </c>
      <c r="B280" s="1" t="s">
        <v>110</v>
      </c>
      <c r="C280" s="8" t="s">
        <v>111</v>
      </c>
      <c r="D280" s="22">
        <v>481.9</v>
      </c>
      <c r="E280" s="13"/>
      <c r="F280" s="13"/>
    </row>
    <row r="281" spans="1:6" x14ac:dyDescent="0.2">
      <c r="A281" s="1">
        <v>73</v>
      </c>
      <c r="B281" s="1" t="s">
        <v>110</v>
      </c>
      <c r="C281" s="8" t="s">
        <v>121</v>
      </c>
      <c r="D281" s="22">
        <v>1400</v>
      </c>
      <c r="E281" s="13"/>
      <c r="F281" s="13"/>
    </row>
    <row r="282" spans="1:6" x14ac:dyDescent="0.2">
      <c r="A282" s="1">
        <v>73</v>
      </c>
      <c r="B282" s="1" t="s">
        <v>110</v>
      </c>
      <c r="C282" s="8" t="s">
        <v>122</v>
      </c>
      <c r="D282" s="22">
        <v>2080</v>
      </c>
      <c r="E282" s="13"/>
      <c r="F282" s="13"/>
    </row>
    <row r="283" spans="1:6" x14ac:dyDescent="0.2">
      <c r="A283" s="1">
        <v>73</v>
      </c>
      <c r="B283" s="1" t="s">
        <v>110</v>
      </c>
      <c r="C283" s="8" t="s">
        <v>120</v>
      </c>
      <c r="D283" s="22">
        <v>1731.43</v>
      </c>
      <c r="E283" s="13"/>
      <c r="F283" s="13"/>
    </row>
    <row r="284" spans="1:6" x14ac:dyDescent="0.2">
      <c r="A284" s="1">
        <v>73</v>
      </c>
      <c r="B284" s="1" t="s">
        <v>110</v>
      </c>
      <c r="C284" s="8" t="s">
        <v>283</v>
      </c>
      <c r="D284" s="21">
        <v>569.72</v>
      </c>
      <c r="E284" s="13"/>
      <c r="F284" s="13"/>
    </row>
    <row r="285" spans="1:6" x14ac:dyDescent="0.2">
      <c r="A285" s="1">
        <v>74</v>
      </c>
      <c r="B285" s="1" t="s">
        <v>110</v>
      </c>
      <c r="C285" s="8" t="s">
        <v>111</v>
      </c>
      <c r="D285" s="22">
        <v>1133.6199999999999</v>
      </c>
      <c r="E285" s="13"/>
      <c r="F285" s="13"/>
    </row>
    <row r="286" spans="1:6" x14ac:dyDescent="0.2">
      <c r="A286" s="1">
        <v>74</v>
      </c>
      <c r="B286" s="1" t="s">
        <v>110</v>
      </c>
      <c r="C286" s="8" t="s">
        <v>121</v>
      </c>
      <c r="D286" s="22">
        <v>719.83</v>
      </c>
      <c r="E286" s="13"/>
      <c r="F286" s="13"/>
    </row>
    <row r="287" spans="1:6" x14ac:dyDescent="0.2">
      <c r="A287" s="1">
        <v>74</v>
      </c>
      <c r="B287" s="1" t="s">
        <v>110</v>
      </c>
      <c r="C287" s="8" t="s">
        <v>122</v>
      </c>
      <c r="D287" s="22">
        <v>887.93</v>
      </c>
      <c r="E287" s="13"/>
      <c r="F287" s="13"/>
    </row>
    <row r="288" spans="1:6" x14ac:dyDescent="0.2">
      <c r="A288" s="1">
        <v>74</v>
      </c>
      <c r="B288" s="1" t="s">
        <v>110</v>
      </c>
      <c r="C288" s="8" t="s">
        <v>120</v>
      </c>
      <c r="D288" s="22">
        <v>796.62</v>
      </c>
      <c r="E288" s="13"/>
      <c r="F288" s="13"/>
    </row>
    <row r="289" spans="1:6" x14ac:dyDescent="0.2">
      <c r="A289" s="1">
        <v>74</v>
      </c>
      <c r="B289" s="1" t="s">
        <v>110</v>
      </c>
      <c r="C289" s="8" t="s">
        <v>284</v>
      </c>
      <c r="D289" s="22">
        <v>3203.45</v>
      </c>
      <c r="E289" s="13"/>
      <c r="F289" s="13"/>
    </row>
    <row r="290" spans="1:6" x14ac:dyDescent="0.2">
      <c r="A290" s="1">
        <v>74</v>
      </c>
      <c r="B290" s="1" t="s">
        <v>110</v>
      </c>
      <c r="C290" s="8" t="s">
        <v>283</v>
      </c>
      <c r="D290" s="23">
        <v>1074.95</v>
      </c>
      <c r="E290" s="13"/>
      <c r="F290" s="13"/>
    </row>
    <row r="291" spans="1:6" x14ac:dyDescent="0.2">
      <c r="A291" s="1">
        <v>75</v>
      </c>
      <c r="B291" s="1" t="s">
        <v>110</v>
      </c>
      <c r="C291" s="8" t="s">
        <v>111</v>
      </c>
      <c r="D291" s="22">
        <v>611.98</v>
      </c>
      <c r="E291" s="13"/>
      <c r="F291" s="13"/>
    </row>
    <row r="292" spans="1:6" x14ac:dyDescent="0.2">
      <c r="A292" s="1">
        <v>75</v>
      </c>
      <c r="B292" s="1" t="s">
        <v>110</v>
      </c>
      <c r="C292" s="8" t="s">
        <v>283</v>
      </c>
      <c r="D292" s="23">
        <v>97.92</v>
      </c>
      <c r="E292" s="13"/>
      <c r="F292" s="13"/>
    </row>
    <row r="293" spans="1:6" x14ac:dyDescent="0.2">
      <c r="A293" s="1">
        <v>76</v>
      </c>
      <c r="B293" s="1" t="s">
        <v>110</v>
      </c>
      <c r="C293" s="8" t="s">
        <v>111</v>
      </c>
      <c r="D293" s="22">
        <v>249.91</v>
      </c>
      <c r="E293" s="13"/>
      <c r="F293" s="13"/>
    </row>
    <row r="294" spans="1:6" x14ac:dyDescent="0.2">
      <c r="A294" s="1">
        <v>76</v>
      </c>
      <c r="B294" s="1" t="s">
        <v>110</v>
      </c>
      <c r="C294" s="8" t="s">
        <v>121</v>
      </c>
      <c r="D294" s="22">
        <v>362.17</v>
      </c>
      <c r="E294" s="13"/>
      <c r="F294" s="13"/>
    </row>
    <row r="295" spans="1:6" x14ac:dyDescent="0.2">
      <c r="A295" s="1">
        <v>76</v>
      </c>
      <c r="B295" s="1" t="s">
        <v>110</v>
      </c>
      <c r="C295" s="8" t="s">
        <v>122</v>
      </c>
      <c r="D295" s="22">
        <v>1030</v>
      </c>
      <c r="E295" s="13"/>
      <c r="F295" s="13"/>
    </row>
    <row r="296" spans="1:6" x14ac:dyDescent="0.2">
      <c r="A296" s="1">
        <v>76</v>
      </c>
      <c r="B296" s="1" t="s">
        <v>110</v>
      </c>
      <c r="C296" s="8" t="s">
        <v>120</v>
      </c>
      <c r="D296" s="22">
        <v>907.83</v>
      </c>
      <c r="E296" s="13"/>
      <c r="F296" s="13"/>
    </row>
    <row r="297" spans="1:6" x14ac:dyDescent="0.2">
      <c r="A297" s="1">
        <v>76</v>
      </c>
      <c r="B297" s="1" t="s">
        <v>110</v>
      </c>
      <c r="C297" s="8" t="s">
        <v>283</v>
      </c>
      <c r="D297" s="23">
        <v>238.76</v>
      </c>
      <c r="E297" s="13"/>
      <c r="F297" s="13"/>
    </row>
    <row r="298" spans="1:6" x14ac:dyDescent="0.2">
      <c r="A298" s="1">
        <v>77</v>
      </c>
      <c r="B298" s="1" t="s">
        <v>110</v>
      </c>
      <c r="C298" s="8" t="s">
        <v>111</v>
      </c>
      <c r="D298" s="22">
        <v>566.37</v>
      </c>
      <c r="E298" s="13"/>
      <c r="F298" s="13"/>
    </row>
    <row r="299" spans="1:6" x14ac:dyDescent="0.2">
      <c r="A299" s="1">
        <v>77</v>
      </c>
      <c r="B299" s="1" t="s">
        <v>110</v>
      </c>
      <c r="C299" s="8" t="s">
        <v>121</v>
      </c>
      <c r="D299" s="22">
        <v>413.79</v>
      </c>
      <c r="E299" s="13"/>
      <c r="F299" s="13"/>
    </row>
    <row r="300" spans="1:6" x14ac:dyDescent="0.2">
      <c r="A300" s="1">
        <v>77</v>
      </c>
      <c r="B300" s="1" t="s">
        <v>110</v>
      </c>
      <c r="C300" s="8" t="s">
        <v>122</v>
      </c>
      <c r="D300" s="22">
        <v>887.92</v>
      </c>
      <c r="E300" s="13"/>
      <c r="F300" s="13"/>
    </row>
    <row r="301" spans="1:6" x14ac:dyDescent="0.2">
      <c r="A301" s="1">
        <v>77</v>
      </c>
      <c r="B301" s="1" t="s">
        <v>110</v>
      </c>
      <c r="C301" s="8" t="s">
        <v>120</v>
      </c>
      <c r="D301" s="22">
        <v>1203.5899999999999</v>
      </c>
      <c r="E301" s="13"/>
      <c r="F301" s="13"/>
    </row>
    <row r="302" spans="1:6" x14ac:dyDescent="0.2">
      <c r="A302" s="1">
        <v>77</v>
      </c>
      <c r="B302" s="1" t="s">
        <v>110</v>
      </c>
      <c r="C302" s="8" t="s">
        <v>284</v>
      </c>
      <c r="D302" s="22">
        <v>17</v>
      </c>
      <c r="E302" s="13"/>
      <c r="F302" s="13"/>
    </row>
    <row r="303" spans="1:6" x14ac:dyDescent="0.2">
      <c r="A303" s="1">
        <v>77</v>
      </c>
      <c r="B303" s="1" t="s">
        <v>110</v>
      </c>
      <c r="C303" s="8" t="s">
        <v>283</v>
      </c>
      <c r="D303" s="23">
        <v>484.72</v>
      </c>
      <c r="E303" s="13"/>
      <c r="F303" s="13"/>
    </row>
    <row r="304" spans="1:6" x14ac:dyDescent="0.2">
      <c r="A304" s="1">
        <v>78</v>
      </c>
      <c r="B304" s="1" t="s">
        <v>110</v>
      </c>
      <c r="C304" s="8" t="s">
        <v>111</v>
      </c>
      <c r="D304" s="22">
        <v>394.83</v>
      </c>
      <c r="E304" s="13"/>
      <c r="F304" s="13"/>
    </row>
    <row r="305" spans="1:6" x14ac:dyDescent="0.2">
      <c r="A305" s="1">
        <v>78</v>
      </c>
      <c r="B305" s="1" t="s">
        <v>110</v>
      </c>
      <c r="C305" s="8" t="s">
        <v>122</v>
      </c>
      <c r="D305" s="22">
        <v>1446.37</v>
      </c>
      <c r="E305" s="13"/>
      <c r="F305" s="13"/>
    </row>
    <row r="306" spans="1:6" x14ac:dyDescent="0.2">
      <c r="A306" s="1">
        <v>78</v>
      </c>
      <c r="B306" s="1" t="s">
        <v>110</v>
      </c>
      <c r="C306" s="8" t="s">
        <v>120</v>
      </c>
      <c r="D306" s="22">
        <v>432.84</v>
      </c>
      <c r="E306" s="13"/>
      <c r="F306" s="13"/>
    </row>
    <row r="307" spans="1:6" x14ac:dyDescent="0.2">
      <c r="A307" s="1">
        <v>78</v>
      </c>
      <c r="B307" s="1" t="s">
        <v>110</v>
      </c>
      <c r="C307" s="8" t="s">
        <v>284</v>
      </c>
      <c r="D307" s="22">
        <v>335</v>
      </c>
      <c r="E307" s="13"/>
      <c r="F307" s="13"/>
    </row>
    <row r="308" spans="1:6" x14ac:dyDescent="0.2">
      <c r="A308" s="1">
        <v>78</v>
      </c>
      <c r="B308" s="1" t="s">
        <v>110</v>
      </c>
      <c r="C308" s="8" t="s">
        <v>283</v>
      </c>
      <c r="D308" s="23">
        <v>348.96</v>
      </c>
      <c r="E308" s="13"/>
      <c r="F308" s="13"/>
    </row>
    <row r="309" spans="1:6" x14ac:dyDescent="0.2">
      <c r="A309" s="1">
        <v>79</v>
      </c>
      <c r="B309" s="1" t="s">
        <v>110</v>
      </c>
      <c r="C309" s="8" t="s">
        <v>122</v>
      </c>
      <c r="D309" s="22">
        <v>932.76</v>
      </c>
      <c r="E309" s="13"/>
      <c r="F309" s="13"/>
    </row>
    <row r="310" spans="1:6" x14ac:dyDescent="0.2">
      <c r="A310" s="1">
        <v>79</v>
      </c>
      <c r="B310" s="1" t="s">
        <v>110</v>
      </c>
      <c r="C310" s="8" t="s">
        <v>284</v>
      </c>
      <c r="D310" s="22">
        <v>300</v>
      </c>
      <c r="E310" s="13"/>
      <c r="F310" s="13"/>
    </row>
    <row r="311" spans="1:6" x14ac:dyDescent="0.2">
      <c r="A311" s="1">
        <v>79</v>
      </c>
      <c r="B311" s="1" t="s">
        <v>110</v>
      </c>
      <c r="C311" s="8" t="s">
        <v>283</v>
      </c>
      <c r="D311" s="23">
        <v>149.24</v>
      </c>
      <c r="E311" s="13"/>
      <c r="F311" s="13"/>
    </row>
    <row r="312" spans="1:6" x14ac:dyDescent="0.2">
      <c r="A312" s="1">
        <v>80</v>
      </c>
      <c r="B312" s="1" t="s">
        <v>110</v>
      </c>
      <c r="C312" s="8" t="s">
        <v>122</v>
      </c>
      <c r="D312" s="22">
        <v>932.76</v>
      </c>
      <c r="E312" s="13"/>
      <c r="F312" s="13"/>
    </row>
    <row r="313" spans="1:6" x14ac:dyDescent="0.2">
      <c r="A313" s="1">
        <v>80</v>
      </c>
      <c r="B313" s="1" t="s">
        <v>110</v>
      </c>
      <c r="C313" s="8" t="s">
        <v>284</v>
      </c>
      <c r="D313" s="22">
        <v>300</v>
      </c>
      <c r="E313" s="13"/>
      <c r="F313" s="13"/>
    </row>
    <row r="314" spans="1:6" x14ac:dyDescent="0.2">
      <c r="A314" s="1">
        <v>80</v>
      </c>
      <c r="B314" s="1" t="s">
        <v>110</v>
      </c>
      <c r="C314" s="8" t="s">
        <v>283</v>
      </c>
      <c r="D314" s="23">
        <v>149.24</v>
      </c>
      <c r="E314" s="13"/>
      <c r="F314" s="13"/>
    </row>
    <row r="315" spans="1:6" x14ac:dyDescent="0.2">
      <c r="A315" s="1">
        <v>81</v>
      </c>
      <c r="B315" s="1" t="s">
        <v>110</v>
      </c>
      <c r="C315" s="8" t="s">
        <v>285</v>
      </c>
      <c r="D315" s="23">
        <f>185.34+64.66</f>
        <v>250</v>
      </c>
      <c r="E315" s="13"/>
      <c r="F315" s="13"/>
    </row>
    <row r="316" spans="1:6" x14ac:dyDescent="0.2">
      <c r="A316" s="1">
        <v>81</v>
      </c>
      <c r="B316" s="1" t="s">
        <v>110</v>
      </c>
      <c r="C316" s="8" t="s">
        <v>286</v>
      </c>
      <c r="D316" s="23">
        <f>344.83+366.38</f>
        <v>711.21</v>
      </c>
      <c r="E316" s="13"/>
      <c r="F316" s="13"/>
    </row>
    <row r="317" spans="1:6" x14ac:dyDescent="0.2">
      <c r="A317" s="1">
        <v>81</v>
      </c>
      <c r="B317" s="1" t="s">
        <v>110</v>
      </c>
      <c r="C317" s="8" t="s">
        <v>287</v>
      </c>
      <c r="D317" s="23">
        <f>55.17+58.62+29.66+10.35</f>
        <v>153.79999999999998</v>
      </c>
      <c r="E317" s="13"/>
      <c r="F317" s="13"/>
    </row>
    <row r="318" spans="1:6" x14ac:dyDescent="0.2">
      <c r="A318" s="1">
        <v>82</v>
      </c>
      <c r="B318" s="1" t="s">
        <v>110</v>
      </c>
      <c r="C318" s="8" t="s">
        <v>285</v>
      </c>
      <c r="D318" s="23">
        <f>185.34+64.66+191.02</f>
        <v>441.02</v>
      </c>
      <c r="E318" s="13"/>
      <c r="F318" s="13"/>
    </row>
    <row r="319" spans="1:6" x14ac:dyDescent="0.2">
      <c r="A319" s="1">
        <v>82</v>
      </c>
      <c r="B319" s="1" t="s">
        <v>110</v>
      </c>
      <c r="C319" s="8" t="s">
        <v>286</v>
      </c>
      <c r="D319" s="23">
        <v>366.37</v>
      </c>
      <c r="E319" s="13"/>
      <c r="F319" s="13"/>
    </row>
    <row r="320" spans="1:6" x14ac:dyDescent="0.2">
      <c r="A320" s="1">
        <v>82</v>
      </c>
      <c r="B320" s="1" t="s">
        <v>110</v>
      </c>
      <c r="C320" s="8" t="s">
        <v>287</v>
      </c>
      <c r="D320" s="23">
        <f>29.66+10.35+58.62+6.88</f>
        <v>105.50999999999999</v>
      </c>
      <c r="E320" s="13"/>
      <c r="F320" s="13"/>
    </row>
    <row r="321" spans="1:6" x14ac:dyDescent="0.2">
      <c r="A321" s="1">
        <v>83</v>
      </c>
      <c r="B321" s="1" t="s">
        <v>110</v>
      </c>
      <c r="C321" s="8" t="s">
        <v>285</v>
      </c>
      <c r="D321" s="23">
        <f>64.66+185.34</f>
        <v>250</v>
      </c>
      <c r="E321" s="13"/>
      <c r="F321" s="13"/>
    </row>
    <row r="322" spans="1:6" x14ac:dyDescent="0.2">
      <c r="A322" s="1">
        <v>83</v>
      </c>
      <c r="B322" s="1" t="s">
        <v>110</v>
      </c>
      <c r="C322" s="8" t="s">
        <v>286</v>
      </c>
      <c r="D322" s="23">
        <f>344.83+366.38</f>
        <v>711.21</v>
      </c>
      <c r="E322" s="13"/>
      <c r="F322" s="13"/>
    </row>
    <row r="323" spans="1:6" x14ac:dyDescent="0.2">
      <c r="A323" s="1">
        <v>83</v>
      </c>
      <c r="B323" s="1" t="s">
        <v>110</v>
      </c>
      <c r="C323" s="8" t="s">
        <v>288</v>
      </c>
      <c r="D323" s="23">
        <f>35.34+45.69+45.69+157.76+60.34+144.83+60.34+35.34+144.83+157.76</f>
        <v>887.92000000000019</v>
      </c>
      <c r="E323" s="13"/>
      <c r="F323" s="13"/>
    </row>
    <row r="324" spans="1:6" x14ac:dyDescent="0.2">
      <c r="A324" s="1">
        <v>83</v>
      </c>
      <c r="B324" s="1" t="s">
        <v>110</v>
      </c>
      <c r="C324" s="8" t="s">
        <v>289</v>
      </c>
      <c r="D324" s="23">
        <v>692.34</v>
      </c>
      <c r="E324" s="13"/>
      <c r="F324" s="13"/>
    </row>
    <row r="325" spans="1:6" x14ac:dyDescent="0.2">
      <c r="A325" s="1">
        <v>83</v>
      </c>
      <c r="B325" s="1" t="s">
        <v>110</v>
      </c>
      <c r="C325" s="8" t="s">
        <v>287</v>
      </c>
      <c r="D325" s="23">
        <f>5.66+7.31+7.31+25.24+9.66+23.17+9.66+5.66+23.17+25.24+58.62+55.17+10.35+107.66+29.66</f>
        <v>403.54</v>
      </c>
      <c r="E325" s="13"/>
      <c r="F325" s="13"/>
    </row>
    <row r="326" spans="1:6" x14ac:dyDescent="0.2">
      <c r="A326" s="1">
        <v>84</v>
      </c>
      <c r="B326" s="1" t="s">
        <v>110</v>
      </c>
      <c r="C326" s="8" t="s">
        <v>285</v>
      </c>
      <c r="D326" s="23">
        <f>64.66+185.34+171.4</f>
        <v>421.4</v>
      </c>
      <c r="E326" s="13"/>
      <c r="F326" s="13"/>
    </row>
    <row r="327" spans="1:6" x14ac:dyDescent="0.2">
      <c r="A327" s="1">
        <v>84</v>
      </c>
      <c r="B327" s="1" t="s">
        <v>110</v>
      </c>
      <c r="C327" s="8" t="s">
        <v>286</v>
      </c>
      <c r="D327" s="23">
        <v>366.37</v>
      </c>
      <c r="E327" s="13"/>
      <c r="F327" s="13"/>
    </row>
    <row r="328" spans="1:6" x14ac:dyDescent="0.2">
      <c r="A328" s="1">
        <v>84</v>
      </c>
      <c r="B328" s="1" t="s">
        <v>110</v>
      </c>
      <c r="C328" s="8" t="s">
        <v>287</v>
      </c>
      <c r="D328" s="23">
        <f>58.62+10.35+29.66+11.1</f>
        <v>109.72999999999999</v>
      </c>
      <c r="E328" s="13"/>
      <c r="F328" s="13"/>
    </row>
    <row r="329" spans="1:6" x14ac:dyDescent="0.2">
      <c r="A329" s="1">
        <v>85</v>
      </c>
      <c r="B329" s="1" t="s">
        <v>110</v>
      </c>
      <c r="C329" s="8" t="s">
        <v>285</v>
      </c>
      <c r="D329" s="23">
        <f>129.31+128.45+263.79+125</f>
        <v>646.54999999999995</v>
      </c>
      <c r="E329" s="13"/>
      <c r="F329" s="13"/>
    </row>
    <row r="330" spans="1:6" x14ac:dyDescent="0.2">
      <c r="A330" s="1">
        <v>85</v>
      </c>
      <c r="B330" s="1" t="s">
        <v>110</v>
      </c>
      <c r="C330" s="8" t="s">
        <v>290</v>
      </c>
      <c r="D330" s="23">
        <f>515.52+293.1</f>
        <v>808.62</v>
      </c>
      <c r="E330" s="13"/>
      <c r="F330" s="13"/>
    </row>
    <row r="331" spans="1:6" x14ac:dyDescent="0.2">
      <c r="A331" s="1">
        <v>85</v>
      </c>
      <c r="B331" s="1" t="s">
        <v>110</v>
      </c>
      <c r="C331" s="8" t="s">
        <v>291</v>
      </c>
      <c r="D331" s="23">
        <f>172.41+350+340</f>
        <v>862.41</v>
      </c>
      <c r="E331" s="13"/>
      <c r="F331" s="13"/>
    </row>
    <row r="332" spans="1:6" x14ac:dyDescent="0.2">
      <c r="A332" s="1">
        <v>85</v>
      </c>
      <c r="B332" s="1" t="s">
        <v>110</v>
      </c>
      <c r="C332" s="8" t="s">
        <v>287</v>
      </c>
      <c r="D332" s="23">
        <f>82.48+46.9+20.69+20.55+42.21+20+27.59</f>
        <v>260.42</v>
      </c>
      <c r="E332" s="13"/>
      <c r="F332" s="13"/>
    </row>
    <row r="333" spans="1:6" x14ac:dyDescent="0.2">
      <c r="A333" s="1">
        <v>86</v>
      </c>
      <c r="B333" s="1" t="s">
        <v>110</v>
      </c>
      <c r="C333" s="8" t="s">
        <v>288</v>
      </c>
      <c r="D333" s="23">
        <f>75+144.83+75+144.83+157.76+157.76</f>
        <v>755.18000000000006</v>
      </c>
      <c r="E333" s="13"/>
      <c r="F333" s="13"/>
    </row>
    <row r="334" spans="1:6" x14ac:dyDescent="0.2">
      <c r="A334" s="1">
        <v>86</v>
      </c>
      <c r="B334" s="1" t="s">
        <v>110</v>
      </c>
      <c r="C334" s="8" t="s">
        <v>287</v>
      </c>
      <c r="D334" s="23">
        <f>12+23.17+12+23.17+25.24+25.24</f>
        <v>120.82</v>
      </c>
      <c r="E334" s="13"/>
      <c r="F334" s="13"/>
    </row>
    <row r="335" spans="1:6" x14ac:dyDescent="0.2">
      <c r="A335" s="1">
        <v>87</v>
      </c>
      <c r="B335" s="1" t="s">
        <v>110</v>
      </c>
      <c r="C335" s="8" t="s">
        <v>288</v>
      </c>
      <c r="D335" s="23">
        <f>70.68+740.52+91.38</f>
        <v>902.58</v>
      </c>
      <c r="E335" s="13"/>
      <c r="F335" s="13"/>
    </row>
    <row r="336" spans="1:6" x14ac:dyDescent="0.2">
      <c r="A336" s="1">
        <v>87</v>
      </c>
      <c r="B336" s="1" t="s">
        <v>110</v>
      </c>
      <c r="C336" s="8" t="s">
        <v>287</v>
      </c>
      <c r="D336" s="23">
        <f>11.32+118.48+14.62</f>
        <v>144.42000000000002</v>
      </c>
      <c r="E336" s="13"/>
      <c r="F336" s="13"/>
    </row>
    <row r="337" spans="1:6" x14ac:dyDescent="0.2">
      <c r="A337" s="1">
        <v>88</v>
      </c>
      <c r="B337" s="1" t="s">
        <v>110</v>
      </c>
      <c r="C337" s="8" t="s">
        <v>288</v>
      </c>
      <c r="D337" s="23">
        <f>36.21+94.82+36.21+60.34+680.18</f>
        <v>907.76</v>
      </c>
      <c r="E337" s="13"/>
      <c r="F337" s="13"/>
    </row>
    <row r="338" spans="1:6" x14ac:dyDescent="0.2">
      <c r="A338" s="1">
        <v>88</v>
      </c>
      <c r="B338" s="1" t="s">
        <v>110</v>
      </c>
      <c r="C338" s="8" t="s">
        <v>285</v>
      </c>
      <c r="D338" s="23">
        <f>258.62+233.62</f>
        <v>492.24</v>
      </c>
      <c r="E338" s="13"/>
      <c r="F338" s="13"/>
    </row>
    <row r="339" spans="1:6" x14ac:dyDescent="0.2">
      <c r="A339" s="1">
        <v>88</v>
      </c>
      <c r="B339" s="1" t="s">
        <v>110</v>
      </c>
      <c r="C339" s="8" t="s">
        <v>291</v>
      </c>
      <c r="D339" s="23">
        <f>58.19+172.41</f>
        <v>230.6</v>
      </c>
      <c r="E339" s="13"/>
      <c r="F339" s="13"/>
    </row>
    <row r="340" spans="1:6" x14ac:dyDescent="0.2">
      <c r="A340" s="1">
        <v>88</v>
      </c>
      <c r="B340" s="1" t="s">
        <v>110</v>
      </c>
      <c r="C340" s="8" t="s">
        <v>289</v>
      </c>
      <c r="D340" s="23">
        <f>358.84+373.11+598.95+533.92</f>
        <v>1864.8200000000002</v>
      </c>
      <c r="E340" s="13"/>
      <c r="F340" s="13"/>
    </row>
    <row r="341" spans="1:6" x14ac:dyDescent="0.2">
      <c r="A341" s="1">
        <v>88</v>
      </c>
      <c r="B341" s="1" t="s">
        <v>110</v>
      </c>
      <c r="C341" s="8" t="s">
        <v>287</v>
      </c>
      <c r="D341" s="23">
        <f>5.79+15.18+5.79+9.66+108.82+55.78+57.85+93.1+82.98+41.38+37.38+5.31+27.59</f>
        <v>546.61</v>
      </c>
      <c r="E341" s="13"/>
      <c r="F341" s="13"/>
    </row>
    <row r="342" spans="1:6" x14ac:dyDescent="0.2">
      <c r="A342" s="1">
        <v>89</v>
      </c>
      <c r="B342" s="1" t="s">
        <v>110</v>
      </c>
      <c r="C342" s="8" t="s">
        <v>285</v>
      </c>
      <c r="D342" s="23">
        <v>273.27999999999997</v>
      </c>
      <c r="E342" s="13"/>
      <c r="F342" s="13"/>
    </row>
    <row r="343" spans="1:6" x14ac:dyDescent="0.2">
      <c r="A343" s="1">
        <v>89</v>
      </c>
      <c r="B343" s="1" t="s">
        <v>110</v>
      </c>
      <c r="C343" s="8" t="s">
        <v>286</v>
      </c>
      <c r="D343" s="23">
        <v>504</v>
      </c>
      <c r="E343" s="13"/>
      <c r="F343" s="13"/>
    </row>
    <row r="344" spans="1:6" x14ac:dyDescent="0.2">
      <c r="A344" s="1">
        <v>89</v>
      </c>
      <c r="B344" s="1" t="s">
        <v>110</v>
      </c>
      <c r="C344" s="8" t="s">
        <v>288</v>
      </c>
      <c r="D344" s="23">
        <f>75+157.76+75+157.76+144.83</f>
        <v>610.35</v>
      </c>
      <c r="E344" s="13"/>
      <c r="F344" s="13"/>
    </row>
    <row r="345" spans="1:6" x14ac:dyDescent="0.2">
      <c r="A345" s="1">
        <v>89</v>
      </c>
      <c r="B345" s="1" t="s">
        <v>110</v>
      </c>
      <c r="C345" s="8" t="s">
        <v>287</v>
      </c>
      <c r="D345" s="23">
        <f>12+25.24+12+25.24+23.17+80.64+43.72</f>
        <v>222.01</v>
      </c>
      <c r="E345" s="13"/>
      <c r="F345" s="13"/>
    </row>
    <row r="346" spans="1:6" x14ac:dyDescent="0.2">
      <c r="A346" s="1">
        <v>90</v>
      </c>
      <c r="B346" s="1" t="s">
        <v>110</v>
      </c>
      <c r="C346" s="8" t="s">
        <v>286</v>
      </c>
      <c r="D346" s="23">
        <v>504</v>
      </c>
      <c r="E346" s="13"/>
      <c r="F346" s="13"/>
    </row>
    <row r="347" spans="1:6" x14ac:dyDescent="0.2">
      <c r="A347" s="1">
        <v>90</v>
      </c>
      <c r="B347" s="1" t="s">
        <v>110</v>
      </c>
      <c r="C347" s="8" t="s">
        <v>287</v>
      </c>
      <c r="D347" s="23">
        <v>80.64</v>
      </c>
      <c r="E347" s="13"/>
      <c r="F347" s="13"/>
    </row>
    <row r="348" spans="1:6" x14ac:dyDescent="0.2">
      <c r="A348" s="1">
        <v>91</v>
      </c>
      <c r="B348" s="1" t="s">
        <v>110</v>
      </c>
      <c r="C348" s="8" t="s">
        <v>285</v>
      </c>
      <c r="D348" s="23">
        <v>136.21</v>
      </c>
      <c r="E348" s="13"/>
      <c r="F348" s="13"/>
    </row>
    <row r="349" spans="1:6" x14ac:dyDescent="0.2">
      <c r="A349" s="1">
        <v>91</v>
      </c>
      <c r="B349" s="1" t="s">
        <v>110</v>
      </c>
      <c r="C349" s="8" t="s">
        <v>290</v>
      </c>
      <c r="D349" s="23">
        <v>515.51</v>
      </c>
      <c r="E349" s="13"/>
      <c r="F349" s="13"/>
    </row>
    <row r="350" spans="1:6" x14ac:dyDescent="0.2">
      <c r="A350" s="1">
        <v>91</v>
      </c>
      <c r="B350" s="1" t="s">
        <v>110</v>
      </c>
      <c r="C350" s="8" t="s">
        <v>288</v>
      </c>
      <c r="D350" s="23">
        <v>362.93</v>
      </c>
      <c r="E350" s="13"/>
      <c r="F350" s="13"/>
    </row>
    <row r="351" spans="1:6" x14ac:dyDescent="0.2">
      <c r="A351" s="1">
        <v>91</v>
      </c>
      <c r="B351" s="1" t="s">
        <v>110</v>
      </c>
      <c r="C351" s="8" t="s">
        <v>289</v>
      </c>
      <c r="D351" s="23">
        <v>346.16</v>
      </c>
      <c r="E351" s="13"/>
      <c r="F351" s="13"/>
    </row>
    <row r="352" spans="1:6" x14ac:dyDescent="0.2">
      <c r="A352" s="1">
        <v>91</v>
      </c>
      <c r="B352" s="1" t="s">
        <v>110</v>
      </c>
      <c r="C352" s="8" t="s">
        <v>287</v>
      </c>
      <c r="D352" s="23">
        <f>21.79+58.07+82.49+53.83</f>
        <v>216.18</v>
      </c>
      <c r="E352" s="13"/>
      <c r="F352" s="13"/>
    </row>
    <row r="353" spans="1:6" x14ac:dyDescent="0.2">
      <c r="A353" s="1">
        <v>92</v>
      </c>
      <c r="B353" s="1" t="s">
        <v>110</v>
      </c>
      <c r="C353" s="8" t="s">
        <v>285</v>
      </c>
      <c r="D353" s="23">
        <v>160.34</v>
      </c>
      <c r="E353" s="13"/>
      <c r="F353" s="13"/>
    </row>
    <row r="354" spans="1:6" x14ac:dyDescent="0.2">
      <c r="A354" s="1">
        <v>92</v>
      </c>
      <c r="B354" s="1" t="s">
        <v>110</v>
      </c>
      <c r="C354" s="8" t="s">
        <v>288</v>
      </c>
      <c r="D354" s="23">
        <f>60.34+75+144.83+157.76+144.83+157.76+56.03+36.21+36.21+47.41+47.41</f>
        <v>963.79</v>
      </c>
      <c r="E354" s="13"/>
      <c r="F354" s="13"/>
    </row>
    <row r="355" spans="1:6" x14ac:dyDescent="0.2">
      <c r="A355" s="1">
        <v>92</v>
      </c>
      <c r="B355" s="1" t="s">
        <v>110</v>
      </c>
      <c r="C355" s="8" t="s">
        <v>289</v>
      </c>
      <c r="D355" s="23">
        <f>852.04+657.85</f>
        <v>1509.8899999999999</v>
      </c>
      <c r="E355" s="13"/>
      <c r="F355" s="13"/>
    </row>
    <row r="356" spans="1:6" x14ac:dyDescent="0.2">
      <c r="A356" s="1">
        <v>92</v>
      </c>
      <c r="B356" s="1" t="s">
        <v>110</v>
      </c>
      <c r="C356" s="8" t="s">
        <v>287</v>
      </c>
      <c r="D356" s="23">
        <f>25.66+132.48+102.23+9.66+12+23.17+25.24+23.17+25.24+8.97+5.79+5.79+7.59+7.59</f>
        <v>414.5800000000001</v>
      </c>
      <c r="E356" s="13"/>
      <c r="F356" s="13"/>
    </row>
    <row r="357" spans="1:6" x14ac:dyDescent="0.2">
      <c r="A357" s="1">
        <v>93</v>
      </c>
      <c r="B357" s="1" t="s">
        <v>110</v>
      </c>
      <c r="C357" s="8" t="s">
        <v>285</v>
      </c>
      <c r="D357" s="23">
        <f>327.58+200</f>
        <v>527.57999999999993</v>
      </c>
      <c r="E357" s="13"/>
      <c r="F357" s="13"/>
    </row>
    <row r="358" spans="1:6" x14ac:dyDescent="0.2">
      <c r="A358" s="1">
        <v>93</v>
      </c>
      <c r="B358" s="1" t="s">
        <v>110</v>
      </c>
      <c r="C358" s="8" t="s">
        <v>286</v>
      </c>
      <c r="D358" s="23">
        <f>250+5</f>
        <v>255</v>
      </c>
      <c r="E358" s="13"/>
      <c r="F358" s="13"/>
    </row>
    <row r="359" spans="1:6" x14ac:dyDescent="0.2">
      <c r="A359" s="1">
        <v>93</v>
      </c>
      <c r="B359" s="1" t="s">
        <v>110</v>
      </c>
      <c r="C359" s="8" t="s">
        <v>288</v>
      </c>
      <c r="D359" s="23">
        <f>157.76+144.83+144.83+157.76+60.34+60.34+60.34+94.82</f>
        <v>881.02000000000021</v>
      </c>
      <c r="E359" s="13"/>
      <c r="F359" s="13"/>
    </row>
    <row r="360" spans="1:6" x14ac:dyDescent="0.2">
      <c r="A360" s="1">
        <v>93</v>
      </c>
      <c r="B360" s="1" t="s">
        <v>110</v>
      </c>
      <c r="C360" s="8" t="s">
        <v>289</v>
      </c>
      <c r="D360" s="23">
        <f>605.89+519.28</f>
        <v>1125.17</v>
      </c>
      <c r="E360" s="13"/>
      <c r="F360" s="13"/>
    </row>
    <row r="361" spans="1:6" x14ac:dyDescent="0.2">
      <c r="A361" s="1">
        <v>93</v>
      </c>
      <c r="B361" s="1" t="s">
        <v>110</v>
      </c>
      <c r="C361" s="8" t="s">
        <v>287</v>
      </c>
      <c r="D361" s="23">
        <f>40+52.42+94.21+80.72+25.24+23.17+23.17+25.24+9.66+9.66+9.66+15.18+32</f>
        <v>440.33000000000015</v>
      </c>
      <c r="E361" s="13"/>
      <c r="F361" s="13"/>
    </row>
    <row r="362" spans="1:6" x14ac:dyDescent="0.2">
      <c r="A362" s="1">
        <v>94</v>
      </c>
      <c r="B362" s="1" t="s">
        <v>110</v>
      </c>
      <c r="C362" s="8" t="s">
        <v>285</v>
      </c>
      <c r="D362" s="23">
        <f>202.59+466.38+303.45</f>
        <v>972.42000000000007</v>
      </c>
      <c r="E362" s="13"/>
      <c r="F362" s="13"/>
    </row>
    <row r="363" spans="1:6" x14ac:dyDescent="0.2">
      <c r="A363" s="1">
        <v>94</v>
      </c>
      <c r="B363" s="1" t="s">
        <v>110</v>
      </c>
      <c r="C363" s="8" t="s">
        <v>286</v>
      </c>
      <c r="D363" s="23">
        <v>663.79</v>
      </c>
      <c r="E363" s="13"/>
      <c r="F363" s="13"/>
    </row>
    <row r="364" spans="1:6" x14ac:dyDescent="0.2">
      <c r="A364" s="1">
        <v>94</v>
      </c>
      <c r="B364" s="1" t="s">
        <v>110</v>
      </c>
      <c r="C364" s="8" t="s">
        <v>288</v>
      </c>
      <c r="D364" s="23">
        <f>144.83+157.76+75+22.41+75+79.31+144.83+157.76+100+100+79.31+31.9+22.41+60.34</f>
        <v>1250.8600000000001</v>
      </c>
      <c r="E364" s="13"/>
      <c r="F364" s="13"/>
    </row>
    <row r="365" spans="1:6" x14ac:dyDescent="0.2">
      <c r="A365" s="1">
        <v>94</v>
      </c>
      <c r="B365" s="1" t="s">
        <v>110</v>
      </c>
      <c r="C365" s="8" t="s">
        <v>289</v>
      </c>
      <c r="D365" s="21">
        <f>610.61+432.36</f>
        <v>1042.97</v>
      </c>
      <c r="E365" s="13"/>
      <c r="F365" s="13"/>
    </row>
    <row r="366" spans="1:6" x14ac:dyDescent="0.2">
      <c r="A366" s="1">
        <v>94</v>
      </c>
      <c r="B366" s="1" t="s">
        <v>110</v>
      </c>
      <c r="C366" s="8" t="s">
        <v>287</v>
      </c>
      <c r="D366" s="21">
        <f>106.21+32.41+74.62+48.55+95.79+67.64+23.17+25.24+12+3.59+12+12.69+23.17+25.24+16+16+12.69+5.1+13.25</f>
        <v>625.36000000000013</v>
      </c>
      <c r="E366" s="13"/>
      <c r="F366" s="13"/>
    </row>
    <row r="367" spans="1:6" x14ac:dyDescent="0.2">
      <c r="A367" s="1">
        <v>95</v>
      </c>
      <c r="B367" s="1" t="s">
        <v>110</v>
      </c>
      <c r="C367" s="8" t="s">
        <v>285</v>
      </c>
      <c r="D367" s="21">
        <f>219.83+287.93</f>
        <v>507.76</v>
      </c>
      <c r="E367" s="13"/>
      <c r="F367" s="13"/>
    </row>
    <row r="368" spans="1:6" x14ac:dyDescent="0.2">
      <c r="A368" s="1">
        <v>95</v>
      </c>
      <c r="B368" s="1" t="s">
        <v>110</v>
      </c>
      <c r="C368" s="8" t="s">
        <v>286</v>
      </c>
      <c r="D368" s="21">
        <v>603.45000000000005</v>
      </c>
      <c r="E368" s="13"/>
      <c r="F368" s="13"/>
    </row>
    <row r="369" spans="1:6" x14ac:dyDescent="0.2">
      <c r="A369" s="1">
        <v>95</v>
      </c>
      <c r="B369" s="1" t="s">
        <v>110</v>
      </c>
      <c r="C369" s="8" t="s">
        <v>287</v>
      </c>
      <c r="D369" s="21">
        <f>96.55+46.07+35.17</f>
        <v>177.79000000000002</v>
      </c>
      <c r="E369" s="13"/>
      <c r="F369" s="13"/>
    </row>
    <row r="370" spans="1:6" x14ac:dyDescent="0.2">
      <c r="A370" s="1">
        <v>96</v>
      </c>
      <c r="B370" s="1" t="s">
        <v>110</v>
      </c>
      <c r="C370" s="8" t="s">
        <v>285</v>
      </c>
      <c r="D370" s="21">
        <f>237.07+92.24</f>
        <v>329.31</v>
      </c>
      <c r="E370" s="13"/>
      <c r="F370" s="13"/>
    </row>
    <row r="371" spans="1:6" x14ac:dyDescent="0.2">
      <c r="A371" s="1">
        <v>96</v>
      </c>
      <c r="B371" s="1" t="s">
        <v>110</v>
      </c>
      <c r="C371" s="10" t="s">
        <v>286</v>
      </c>
      <c r="D371" s="24">
        <v>430.17</v>
      </c>
    </row>
    <row r="372" spans="1:6" x14ac:dyDescent="0.2">
      <c r="A372" s="1">
        <v>96</v>
      </c>
      <c r="B372" s="1" t="s">
        <v>110</v>
      </c>
      <c r="C372" s="10" t="s">
        <v>289</v>
      </c>
      <c r="D372" s="24">
        <v>86.55</v>
      </c>
    </row>
    <row r="373" spans="1:6" x14ac:dyDescent="0.2">
      <c r="A373" s="1">
        <v>96</v>
      </c>
      <c r="B373" s="1" t="s">
        <v>110</v>
      </c>
      <c r="C373" s="10" t="s">
        <v>287</v>
      </c>
      <c r="D373" s="24">
        <f>13.45+68.83+14.76+37.93</f>
        <v>134.97</v>
      </c>
    </row>
    <row r="374" spans="1:6" x14ac:dyDescent="0.2">
      <c r="A374" s="1">
        <v>97</v>
      </c>
      <c r="B374" s="1" t="s">
        <v>110</v>
      </c>
      <c r="C374" s="10" t="s">
        <v>289</v>
      </c>
      <c r="D374" s="24">
        <f>421.42+476.01+432.9</f>
        <v>1330.33</v>
      </c>
    </row>
    <row r="375" spans="1:6" x14ac:dyDescent="0.2">
      <c r="A375" s="1">
        <v>97</v>
      </c>
      <c r="B375" s="1" t="s">
        <v>110</v>
      </c>
      <c r="C375" s="10" t="s">
        <v>285</v>
      </c>
      <c r="D375" s="24">
        <f>90+175.86</f>
        <v>265.86</v>
      </c>
    </row>
    <row r="376" spans="1:6" x14ac:dyDescent="0.2">
      <c r="A376" s="1">
        <v>97</v>
      </c>
      <c r="B376" s="1" t="s">
        <v>110</v>
      </c>
      <c r="C376" s="8" t="s">
        <v>288</v>
      </c>
      <c r="D376" s="24">
        <f>82.75+144.83+60.34+144.83+157.76+157.76+36.21</f>
        <v>784.48</v>
      </c>
    </row>
    <row r="377" spans="1:6" x14ac:dyDescent="0.2">
      <c r="A377" s="1">
        <v>97</v>
      </c>
      <c r="B377" s="1" t="s">
        <v>110</v>
      </c>
      <c r="C377" s="10" t="s">
        <v>287</v>
      </c>
      <c r="D377" s="24">
        <f>28.14+65.53+73.99+67.1+13.25+23.17+9.66+23.17+25.24+25.24+5.79</f>
        <v>360.28000000000009</v>
      </c>
    </row>
    <row r="378" spans="1:6" x14ac:dyDescent="0.2">
      <c r="A378" s="1">
        <v>98</v>
      </c>
      <c r="B378" s="1" t="s">
        <v>110</v>
      </c>
      <c r="C378" s="10" t="s">
        <v>285</v>
      </c>
      <c r="D378" s="24">
        <v>215.52</v>
      </c>
    </row>
    <row r="379" spans="1:6" x14ac:dyDescent="0.2">
      <c r="A379" s="1">
        <v>98</v>
      </c>
      <c r="B379" s="1" t="s">
        <v>110</v>
      </c>
      <c r="C379" s="10" t="s">
        <v>287</v>
      </c>
      <c r="D379" s="24">
        <v>34.479999999999997</v>
      </c>
    </row>
    <row r="380" spans="1:6" x14ac:dyDescent="0.2">
      <c r="A380" s="1">
        <v>99</v>
      </c>
      <c r="B380" s="1" t="s">
        <v>110</v>
      </c>
      <c r="C380" s="10" t="s">
        <v>285</v>
      </c>
      <c r="D380" s="24">
        <v>466.38</v>
      </c>
    </row>
    <row r="381" spans="1:6" x14ac:dyDescent="0.2">
      <c r="A381" s="1">
        <v>99</v>
      </c>
      <c r="B381" s="1" t="s">
        <v>110</v>
      </c>
      <c r="C381" s="10" t="s">
        <v>286</v>
      </c>
      <c r="D381" s="24">
        <v>663.79</v>
      </c>
    </row>
    <row r="382" spans="1:6" x14ac:dyDescent="0.2">
      <c r="A382" s="1">
        <v>99</v>
      </c>
      <c r="B382" s="1" t="s">
        <v>110</v>
      </c>
      <c r="C382" s="10" t="s">
        <v>287</v>
      </c>
      <c r="D382" s="24">
        <f>106.21+74.62</f>
        <v>180.82999999999998</v>
      </c>
    </row>
    <row r="383" spans="1:6" x14ac:dyDescent="0.2">
      <c r="A383" s="1">
        <v>100</v>
      </c>
      <c r="B383" s="1" t="s">
        <v>110</v>
      </c>
      <c r="C383" s="10" t="s">
        <v>285</v>
      </c>
      <c r="D383" s="24">
        <v>215.52</v>
      </c>
    </row>
    <row r="384" spans="1:6" x14ac:dyDescent="0.2">
      <c r="A384" s="1">
        <v>100</v>
      </c>
      <c r="B384" s="1" t="s">
        <v>110</v>
      </c>
      <c r="C384" s="10" t="s">
        <v>287</v>
      </c>
      <c r="D384" s="24">
        <v>34.479999999999997</v>
      </c>
    </row>
    <row r="385" spans="1:4" x14ac:dyDescent="0.2">
      <c r="A385" s="1">
        <v>101</v>
      </c>
      <c r="B385" s="1" t="s">
        <v>110</v>
      </c>
      <c r="C385" s="10" t="s">
        <v>285</v>
      </c>
      <c r="D385" s="24">
        <v>215.52</v>
      </c>
    </row>
    <row r="386" spans="1:4" x14ac:dyDescent="0.2">
      <c r="A386" s="1">
        <v>101</v>
      </c>
      <c r="B386" s="1" t="s">
        <v>110</v>
      </c>
      <c r="C386" s="10" t="s">
        <v>287</v>
      </c>
      <c r="D386" s="24">
        <v>34.479999999999997</v>
      </c>
    </row>
    <row r="387" spans="1:4" x14ac:dyDescent="0.2">
      <c r="C387" s="10"/>
      <c r="D387" s="1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3" workbookViewId="0">
      <selection activeCell="I83" sqref="I83"/>
    </sheetView>
  </sheetViews>
  <sheetFormatPr baseColWidth="10" defaultColWidth="9.140625" defaultRowHeight="12.75" x14ac:dyDescent="0.2"/>
  <cols>
    <col min="1" max="1" width="3.7109375" style="1" customWidth="1"/>
    <col min="2" max="2" width="60.42578125" style="1" customWidth="1"/>
    <col min="3" max="16384" width="9.140625" style="1"/>
  </cols>
  <sheetData>
    <row r="1" spans="1:5" hidden="1" x14ac:dyDescent="0.2">
      <c r="B1" s="1" t="s">
        <v>13</v>
      </c>
    </row>
    <row r="2" spans="1:5" hidden="1" x14ac:dyDescent="0.2">
      <c r="B2" s="1" t="s">
        <v>112</v>
      </c>
    </row>
    <row r="3" spans="1:5" ht="15" x14ac:dyDescent="0.25">
      <c r="A3" s="6" t="s">
        <v>106</v>
      </c>
      <c r="B3" s="6" t="s">
        <v>113</v>
      </c>
    </row>
    <row r="4" spans="1:5" x14ac:dyDescent="0.2">
      <c r="A4" s="1">
        <v>1</v>
      </c>
      <c r="B4" s="31" t="s">
        <v>303</v>
      </c>
    </row>
    <row r="5" spans="1:5" x14ac:dyDescent="0.2">
      <c r="A5" s="1">
        <v>2</v>
      </c>
      <c r="B5" s="31" t="s">
        <v>304</v>
      </c>
      <c r="C5" s="13"/>
      <c r="D5" s="13"/>
      <c r="E5" s="13"/>
    </row>
    <row r="6" spans="1:5" x14ac:dyDescent="0.2">
      <c r="A6" s="1">
        <v>3</v>
      </c>
      <c r="B6" s="31" t="s">
        <v>305</v>
      </c>
      <c r="C6" s="13"/>
      <c r="D6" s="13"/>
      <c r="E6" s="13"/>
    </row>
    <row r="7" spans="1:5" x14ac:dyDescent="0.2">
      <c r="A7" s="8">
        <v>4</v>
      </c>
      <c r="B7" s="31" t="s">
        <v>306</v>
      </c>
      <c r="C7" s="13"/>
      <c r="D7" s="13"/>
      <c r="E7" s="13"/>
    </row>
    <row r="8" spans="1:5" x14ac:dyDescent="0.2">
      <c r="A8" s="8">
        <v>5</v>
      </c>
      <c r="B8" s="31" t="s">
        <v>307</v>
      </c>
      <c r="C8" s="13"/>
      <c r="D8" s="13"/>
      <c r="E8" s="13"/>
    </row>
    <row r="9" spans="1:5" x14ac:dyDescent="0.2">
      <c r="A9" s="8">
        <v>6</v>
      </c>
      <c r="B9" s="31" t="s">
        <v>308</v>
      </c>
      <c r="C9" s="13"/>
      <c r="D9" s="13"/>
      <c r="E9" s="13"/>
    </row>
    <row r="10" spans="1:5" x14ac:dyDescent="0.2">
      <c r="A10" s="8">
        <v>7</v>
      </c>
      <c r="B10" s="31" t="s">
        <v>309</v>
      </c>
      <c r="C10" s="13"/>
      <c r="D10" s="13"/>
      <c r="E10" s="13"/>
    </row>
    <row r="11" spans="1:5" x14ac:dyDescent="0.2">
      <c r="A11" s="8">
        <v>8</v>
      </c>
      <c r="B11" s="31" t="s">
        <v>310</v>
      </c>
      <c r="C11" s="13"/>
      <c r="D11" s="13"/>
      <c r="E11" s="13"/>
    </row>
    <row r="12" spans="1:5" x14ac:dyDescent="0.2">
      <c r="A12" s="8">
        <v>9</v>
      </c>
      <c r="B12" s="31" t="s">
        <v>311</v>
      </c>
      <c r="C12" s="13"/>
      <c r="D12" s="13"/>
      <c r="E12" s="13"/>
    </row>
    <row r="13" spans="1:5" x14ac:dyDescent="0.2">
      <c r="A13" s="8">
        <v>10</v>
      </c>
      <c r="B13" s="31" t="s">
        <v>312</v>
      </c>
      <c r="C13" s="13"/>
      <c r="D13" s="13"/>
      <c r="E13" s="13"/>
    </row>
    <row r="14" spans="1:5" x14ac:dyDescent="0.2">
      <c r="A14" s="8">
        <v>11</v>
      </c>
      <c r="B14" s="31" t="s">
        <v>313</v>
      </c>
      <c r="C14" s="13"/>
      <c r="D14" s="13"/>
      <c r="E14" s="13"/>
    </row>
    <row r="15" spans="1:5" x14ac:dyDescent="0.2">
      <c r="A15" s="8">
        <v>12</v>
      </c>
      <c r="B15" s="31" t="s">
        <v>314</v>
      </c>
      <c r="C15" s="13"/>
      <c r="D15" s="13"/>
      <c r="E15" s="13"/>
    </row>
    <row r="16" spans="1:5" x14ac:dyDescent="0.2">
      <c r="A16" s="8">
        <v>13</v>
      </c>
      <c r="B16" s="31" t="s">
        <v>315</v>
      </c>
      <c r="C16" s="13"/>
      <c r="D16" s="13"/>
      <c r="E16" s="13"/>
    </row>
    <row r="17" spans="1:5" x14ac:dyDescent="0.2">
      <c r="A17" s="8">
        <v>14</v>
      </c>
      <c r="B17" s="31" t="s">
        <v>316</v>
      </c>
      <c r="C17" s="13"/>
      <c r="D17" s="13"/>
      <c r="E17" s="13"/>
    </row>
    <row r="18" spans="1:5" x14ac:dyDescent="0.2">
      <c r="A18" s="8">
        <v>15</v>
      </c>
      <c r="B18" s="31" t="s">
        <v>317</v>
      </c>
      <c r="C18" s="13"/>
      <c r="D18" s="13"/>
      <c r="E18" s="13"/>
    </row>
    <row r="19" spans="1:5" x14ac:dyDescent="0.2">
      <c r="A19" s="8">
        <v>16</v>
      </c>
      <c r="B19" s="31" t="s">
        <v>318</v>
      </c>
      <c r="C19" s="13"/>
      <c r="D19" s="13"/>
      <c r="E19" s="13"/>
    </row>
    <row r="20" spans="1:5" x14ac:dyDescent="0.2">
      <c r="A20" s="8">
        <v>17</v>
      </c>
      <c r="B20" s="31" t="s">
        <v>319</v>
      </c>
      <c r="C20" s="13"/>
      <c r="D20" s="13"/>
      <c r="E20" s="13"/>
    </row>
    <row r="21" spans="1:5" x14ac:dyDescent="0.2">
      <c r="A21" s="8">
        <v>18</v>
      </c>
      <c r="B21" s="31" t="s">
        <v>320</v>
      </c>
      <c r="C21" s="13"/>
      <c r="D21" s="13"/>
      <c r="E21" s="13"/>
    </row>
    <row r="22" spans="1:5" x14ac:dyDescent="0.2">
      <c r="A22" s="8">
        <v>19</v>
      </c>
      <c r="B22" s="31" t="s">
        <v>321</v>
      </c>
      <c r="C22" s="13"/>
      <c r="D22" s="13"/>
      <c r="E22" s="13"/>
    </row>
    <row r="23" spans="1:5" x14ac:dyDescent="0.2">
      <c r="A23" s="8">
        <v>20</v>
      </c>
      <c r="B23" s="31" t="s">
        <v>322</v>
      </c>
      <c r="C23" s="13"/>
      <c r="D23" s="13"/>
      <c r="E23" s="13"/>
    </row>
    <row r="24" spans="1:5" x14ac:dyDescent="0.2">
      <c r="A24" s="8">
        <v>21</v>
      </c>
      <c r="B24" s="31" t="s">
        <v>323</v>
      </c>
      <c r="C24" s="13"/>
      <c r="D24" s="13"/>
      <c r="E24" s="13"/>
    </row>
    <row r="25" spans="1:5" x14ac:dyDescent="0.2">
      <c r="A25" s="8">
        <v>22</v>
      </c>
      <c r="B25" s="31" t="s">
        <v>330</v>
      </c>
      <c r="C25" s="13"/>
      <c r="D25" s="13"/>
      <c r="E25" s="13"/>
    </row>
    <row r="26" spans="1:5" x14ac:dyDescent="0.2">
      <c r="A26" s="8">
        <v>23</v>
      </c>
      <c r="B26" s="31" t="s">
        <v>324</v>
      </c>
      <c r="C26" s="13"/>
      <c r="D26" s="13"/>
      <c r="E26" s="13"/>
    </row>
    <row r="27" spans="1:5" x14ac:dyDescent="0.2">
      <c r="A27" s="8">
        <v>24</v>
      </c>
      <c r="B27" s="31" t="s">
        <v>325</v>
      </c>
      <c r="C27" s="13"/>
      <c r="D27" s="13"/>
      <c r="E27" s="13"/>
    </row>
    <row r="28" spans="1:5" x14ac:dyDescent="0.2">
      <c r="A28" s="8">
        <v>25</v>
      </c>
      <c r="B28" s="31" t="s">
        <v>326</v>
      </c>
      <c r="C28" s="13"/>
      <c r="D28" s="13"/>
      <c r="E28" s="13"/>
    </row>
    <row r="29" spans="1:5" x14ac:dyDescent="0.2">
      <c r="A29" s="8">
        <v>26</v>
      </c>
      <c r="B29" s="31" t="s">
        <v>327</v>
      </c>
      <c r="C29" s="13"/>
      <c r="D29" s="13"/>
      <c r="E29" s="13"/>
    </row>
    <row r="30" spans="1:5" x14ac:dyDescent="0.2">
      <c r="A30" s="8">
        <v>27</v>
      </c>
      <c r="B30" s="31" t="s">
        <v>328</v>
      </c>
      <c r="C30" s="13"/>
      <c r="D30" s="13"/>
      <c r="E30" s="13"/>
    </row>
    <row r="31" spans="1:5" x14ac:dyDescent="0.2">
      <c r="A31" s="8">
        <v>28</v>
      </c>
      <c r="B31" s="31" t="s">
        <v>329</v>
      </c>
      <c r="C31" s="13"/>
      <c r="D31" s="13"/>
      <c r="E31" s="13"/>
    </row>
    <row r="32" spans="1:5" x14ac:dyDescent="0.2">
      <c r="A32" s="8">
        <v>29</v>
      </c>
      <c r="B32" s="31" t="s">
        <v>331</v>
      </c>
      <c r="C32" s="13"/>
      <c r="D32" s="13"/>
      <c r="E32" s="13"/>
    </row>
    <row r="33" spans="1:5" x14ac:dyDescent="0.2">
      <c r="A33" s="8">
        <v>30</v>
      </c>
      <c r="B33" s="31" t="s">
        <v>332</v>
      </c>
      <c r="C33" s="13"/>
      <c r="D33" s="13"/>
      <c r="E33" s="13"/>
    </row>
    <row r="34" spans="1:5" x14ac:dyDescent="0.2">
      <c r="A34" s="8">
        <v>31</v>
      </c>
      <c r="B34" s="31" t="s">
        <v>333</v>
      </c>
      <c r="C34" s="13"/>
      <c r="D34" s="13"/>
      <c r="E34" s="13"/>
    </row>
    <row r="35" spans="1:5" x14ac:dyDescent="0.2">
      <c r="A35" s="8">
        <v>32</v>
      </c>
      <c r="B35" s="31" t="s">
        <v>334</v>
      </c>
      <c r="C35" s="13"/>
      <c r="D35" s="13"/>
      <c r="E35" s="13"/>
    </row>
    <row r="36" spans="1:5" x14ac:dyDescent="0.2">
      <c r="A36" s="8">
        <v>33</v>
      </c>
      <c r="B36" s="31" t="s">
        <v>335</v>
      </c>
      <c r="C36" s="13"/>
      <c r="D36" s="13"/>
      <c r="E36" s="13"/>
    </row>
    <row r="37" spans="1:5" x14ac:dyDescent="0.2">
      <c r="A37" s="8">
        <v>34</v>
      </c>
      <c r="B37" s="31" t="s">
        <v>336</v>
      </c>
      <c r="C37" s="13"/>
      <c r="D37" s="13"/>
      <c r="E37" s="13"/>
    </row>
    <row r="38" spans="1:5" x14ac:dyDescent="0.2">
      <c r="A38" s="8">
        <v>35</v>
      </c>
      <c r="B38" s="31" t="s">
        <v>337</v>
      </c>
      <c r="C38" s="13"/>
      <c r="D38" s="13"/>
      <c r="E38" s="13"/>
    </row>
    <row r="39" spans="1:5" x14ac:dyDescent="0.2">
      <c r="A39" s="8">
        <v>36</v>
      </c>
      <c r="B39" s="31" t="s">
        <v>338</v>
      </c>
      <c r="C39" s="13"/>
      <c r="D39" s="13"/>
      <c r="E39" s="13"/>
    </row>
    <row r="40" spans="1:5" x14ac:dyDescent="0.2">
      <c r="A40" s="8">
        <v>37</v>
      </c>
      <c r="B40" s="31" t="s">
        <v>339</v>
      </c>
      <c r="C40" s="13"/>
      <c r="D40" s="13"/>
      <c r="E40" s="13"/>
    </row>
    <row r="41" spans="1:5" x14ac:dyDescent="0.2">
      <c r="A41" s="8">
        <v>38</v>
      </c>
      <c r="B41" s="31" t="s">
        <v>340</v>
      </c>
      <c r="C41" s="13"/>
      <c r="D41" s="13"/>
      <c r="E41" s="13"/>
    </row>
    <row r="42" spans="1:5" x14ac:dyDescent="0.2">
      <c r="A42" s="8">
        <v>39</v>
      </c>
      <c r="B42" s="31" t="s">
        <v>341</v>
      </c>
      <c r="C42" s="13"/>
      <c r="D42" s="13"/>
      <c r="E42" s="13"/>
    </row>
    <row r="43" spans="1:5" x14ac:dyDescent="0.2">
      <c r="A43" s="8">
        <v>40</v>
      </c>
      <c r="B43" s="31" t="s">
        <v>342</v>
      </c>
      <c r="C43" s="13"/>
      <c r="D43" s="13"/>
      <c r="E43" s="13"/>
    </row>
    <row r="44" spans="1:5" x14ac:dyDescent="0.2">
      <c r="A44" s="8">
        <v>41</v>
      </c>
      <c r="B44" s="32" t="s">
        <v>343</v>
      </c>
      <c r="C44" s="13"/>
      <c r="D44" s="13"/>
      <c r="E44" s="13"/>
    </row>
    <row r="45" spans="1:5" x14ac:dyDescent="0.2">
      <c r="A45" s="8">
        <v>42</v>
      </c>
      <c r="B45" s="31" t="s">
        <v>344</v>
      </c>
      <c r="C45" s="13"/>
      <c r="D45" s="13"/>
      <c r="E45" s="13"/>
    </row>
    <row r="46" spans="1:5" x14ac:dyDescent="0.2">
      <c r="A46" s="8">
        <v>43</v>
      </c>
      <c r="B46" s="31" t="s">
        <v>345</v>
      </c>
      <c r="C46" s="13"/>
      <c r="D46" s="13"/>
      <c r="E46" s="13"/>
    </row>
    <row r="47" spans="1:5" x14ac:dyDescent="0.2">
      <c r="A47" s="8">
        <v>44</v>
      </c>
      <c r="B47" s="31" t="s">
        <v>346</v>
      </c>
      <c r="C47" s="13"/>
      <c r="D47" s="13"/>
      <c r="E47" s="13"/>
    </row>
    <row r="48" spans="1:5" x14ac:dyDescent="0.2">
      <c r="A48" s="8">
        <v>45</v>
      </c>
      <c r="B48" s="31" t="s">
        <v>347</v>
      </c>
      <c r="C48" s="13"/>
      <c r="D48" s="13"/>
      <c r="E48" s="13"/>
    </row>
    <row r="49" spans="1:5" x14ac:dyDescent="0.2">
      <c r="A49" s="8">
        <v>46</v>
      </c>
      <c r="B49" s="31" t="s">
        <v>348</v>
      </c>
      <c r="C49" s="13"/>
      <c r="D49" s="13"/>
      <c r="E49" s="13"/>
    </row>
    <row r="50" spans="1:5" x14ac:dyDescent="0.2">
      <c r="A50" s="8">
        <v>47</v>
      </c>
      <c r="B50" s="32" t="s">
        <v>349</v>
      </c>
      <c r="C50" s="13"/>
      <c r="D50" s="13"/>
      <c r="E50" s="13"/>
    </row>
    <row r="51" spans="1:5" x14ac:dyDescent="0.2">
      <c r="A51" s="8">
        <v>48</v>
      </c>
      <c r="B51" s="31" t="s">
        <v>350</v>
      </c>
      <c r="C51" s="13"/>
      <c r="D51" s="13"/>
      <c r="E51" s="13"/>
    </row>
    <row r="52" spans="1:5" x14ac:dyDescent="0.2">
      <c r="A52" s="8">
        <v>49</v>
      </c>
      <c r="B52" s="31" t="s">
        <v>351</v>
      </c>
      <c r="C52" s="13"/>
      <c r="D52" s="13"/>
      <c r="E52" s="13"/>
    </row>
    <row r="53" spans="1:5" x14ac:dyDescent="0.2">
      <c r="A53" s="8">
        <v>50</v>
      </c>
      <c r="B53" s="31" t="s">
        <v>352</v>
      </c>
      <c r="C53" s="13"/>
      <c r="D53" s="13"/>
      <c r="E53" s="13"/>
    </row>
    <row r="54" spans="1:5" x14ac:dyDescent="0.2">
      <c r="A54" s="8">
        <v>51</v>
      </c>
      <c r="B54" s="31" t="s">
        <v>353</v>
      </c>
      <c r="C54" s="13"/>
      <c r="D54" s="13"/>
      <c r="E54" s="13"/>
    </row>
    <row r="55" spans="1:5" x14ac:dyDescent="0.2">
      <c r="A55" s="8">
        <v>52</v>
      </c>
      <c r="B55" s="31" t="s">
        <v>354</v>
      </c>
      <c r="C55" s="13"/>
      <c r="D55" s="13"/>
      <c r="E55" s="13"/>
    </row>
    <row r="56" spans="1:5" x14ac:dyDescent="0.2">
      <c r="A56" s="8">
        <v>53</v>
      </c>
      <c r="B56" s="31" t="s">
        <v>355</v>
      </c>
      <c r="C56" s="13"/>
      <c r="D56" s="13"/>
      <c r="E56" s="13"/>
    </row>
    <row r="57" spans="1:5" x14ac:dyDescent="0.2">
      <c r="A57" s="8">
        <v>54</v>
      </c>
      <c r="B57" s="31" t="s">
        <v>356</v>
      </c>
      <c r="C57" s="13"/>
      <c r="D57" s="13"/>
      <c r="E57" s="13"/>
    </row>
    <row r="58" spans="1:5" x14ac:dyDescent="0.2">
      <c r="A58" s="8">
        <v>55</v>
      </c>
      <c r="B58" s="31" t="s">
        <v>357</v>
      </c>
      <c r="C58" s="13"/>
      <c r="D58" s="13"/>
      <c r="E58" s="13"/>
    </row>
    <row r="59" spans="1:5" x14ac:dyDescent="0.2">
      <c r="A59" s="8">
        <v>56</v>
      </c>
      <c r="B59" s="31" t="s">
        <v>358</v>
      </c>
      <c r="C59" s="13"/>
      <c r="D59" s="13"/>
      <c r="E59" s="13"/>
    </row>
    <row r="60" spans="1:5" x14ac:dyDescent="0.2">
      <c r="A60" s="8">
        <v>57</v>
      </c>
      <c r="B60" s="31" t="s">
        <v>359</v>
      </c>
      <c r="C60" s="13"/>
      <c r="D60" s="13"/>
      <c r="E60" s="13"/>
    </row>
    <row r="61" spans="1:5" x14ac:dyDescent="0.2">
      <c r="A61" s="8">
        <v>58</v>
      </c>
      <c r="B61" s="31" t="s">
        <v>360</v>
      </c>
      <c r="C61" s="13"/>
      <c r="D61" s="13"/>
      <c r="E61" s="13"/>
    </row>
    <row r="62" spans="1:5" x14ac:dyDescent="0.2">
      <c r="A62" s="8">
        <v>59</v>
      </c>
      <c r="B62" s="31" t="s">
        <v>361</v>
      </c>
      <c r="C62" s="13"/>
      <c r="D62" s="13"/>
      <c r="E62" s="13"/>
    </row>
    <row r="63" spans="1:5" x14ac:dyDescent="0.2">
      <c r="A63" s="8">
        <v>60</v>
      </c>
      <c r="B63" s="31" t="s">
        <v>362</v>
      </c>
      <c r="C63" s="13"/>
      <c r="D63" s="13"/>
      <c r="E63" s="13"/>
    </row>
    <row r="64" spans="1:5" x14ac:dyDescent="0.2">
      <c r="A64" s="8">
        <v>61</v>
      </c>
      <c r="B64" s="32" t="s">
        <v>363</v>
      </c>
      <c r="C64" s="13"/>
      <c r="D64" s="13"/>
      <c r="E64" s="13"/>
    </row>
    <row r="65" spans="1:5" x14ac:dyDescent="0.2">
      <c r="A65" s="8">
        <v>62</v>
      </c>
      <c r="B65" s="32" t="s">
        <v>364</v>
      </c>
      <c r="C65" s="13"/>
      <c r="D65" s="13"/>
      <c r="E65" s="13"/>
    </row>
    <row r="66" spans="1:5" x14ac:dyDescent="0.2">
      <c r="A66" s="8">
        <v>63</v>
      </c>
      <c r="B66" s="32" t="s">
        <v>365</v>
      </c>
      <c r="C66" s="13"/>
      <c r="D66" s="13"/>
      <c r="E66" s="13"/>
    </row>
    <row r="67" spans="1:5" x14ac:dyDescent="0.2">
      <c r="A67" s="8">
        <v>64</v>
      </c>
      <c r="B67" s="32" t="s">
        <v>366</v>
      </c>
      <c r="C67" s="13"/>
      <c r="D67" s="13"/>
      <c r="E67" s="13"/>
    </row>
    <row r="68" spans="1:5" x14ac:dyDescent="0.2">
      <c r="A68" s="8">
        <v>65</v>
      </c>
      <c r="B68" s="32" t="s">
        <v>367</v>
      </c>
      <c r="C68" s="13"/>
      <c r="D68" s="13"/>
      <c r="E68" s="13"/>
    </row>
    <row r="69" spans="1:5" x14ac:dyDescent="0.2">
      <c r="A69" s="8">
        <v>66</v>
      </c>
      <c r="B69" s="32" t="s">
        <v>368</v>
      </c>
      <c r="C69" s="13"/>
      <c r="D69" s="13"/>
      <c r="E69" s="13"/>
    </row>
    <row r="70" spans="1:5" x14ac:dyDescent="0.2">
      <c r="A70" s="8">
        <v>67</v>
      </c>
      <c r="B70" s="32" t="s">
        <v>369</v>
      </c>
      <c r="C70" s="13"/>
      <c r="D70" s="13"/>
      <c r="E70" s="13"/>
    </row>
    <row r="71" spans="1:5" x14ac:dyDescent="0.2">
      <c r="A71" s="8">
        <v>68</v>
      </c>
      <c r="B71" s="32" t="s">
        <v>370</v>
      </c>
      <c r="C71" s="13"/>
      <c r="D71" s="13"/>
      <c r="E71" s="13"/>
    </row>
    <row r="72" spans="1:5" x14ac:dyDescent="0.2">
      <c r="A72" s="8">
        <v>69</v>
      </c>
      <c r="B72" s="32" t="s">
        <v>371</v>
      </c>
      <c r="C72" s="13"/>
      <c r="D72" s="13"/>
      <c r="E72" s="13"/>
    </row>
    <row r="73" spans="1:5" x14ac:dyDescent="0.2">
      <c r="A73" s="8">
        <v>70</v>
      </c>
      <c r="B73" s="32" t="s">
        <v>372</v>
      </c>
      <c r="C73" s="13"/>
      <c r="D73" s="13"/>
      <c r="E73" s="13"/>
    </row>
    <row r="74" spans="1:5" x14ac:dyDescent="0.2">
      <c r="A74" s="8">
        <v>71</v>
      </c>
      <c r="B74" s="32" t="s">
        <v>373</v>
      </c>
      <c r="C74" s="13"/>
      <c r="D74" s="13"/>
      <c r="E74" s="13"/>
    </row>
    <row r="75" spans="1:5" x14ac:dyDescent="0.2">
      <c r="A75" s="8">
        <v>72</v>
      </c>
      <c r="B75" s="32" t="s">
        <v>374</v>
      </c>
      <c r="C75" s="13"/>
      <c r="D75" s="13"/>
      <c r="E75" s="13"/>
    </row>
    <row r="76" spans="1:5" x14ac:dyDescent="0.2">
      <c r="A76" s="8">
        <v>73</v>
      </c>
      <c r="B76" s="32" t="s">
        <v>375</v>
      </c>
      <c r="C76" s="13"/>
      <c r="D76" s="13"/>
      <c r="E76" s="13"/>
    </row>
    <row r="77" spans="1:5" x14ac:dyDescent="0.2">
      <c r="A77" s="8">
        <v>74</v>
      </c>
      <c r="B77" s="32" t="s">
        <v>376</v>
      </c>
      <c r="C77" s="13"/>
      <c r="D77" s="13"/>
      <c r="E77" s="13"/>
    </row>
    <row r="78" spans="1:5" x14ac:dyDescent="0.2">
      <c r="A78" s="8">
        <v>75</v>
      </c>
      <c r="B78" s="32" t="s">
        <v>377</v>
      </c>
      <c r="C78" s="13"/>
      <c r="D78" s="13"/>
      <c r="E78" s="13"/>
    </row>
    <row r="79" spans="1:5" x14ac:dyDescent="0.2">
      <c r="A79" s="8">
        <v>76</v>
      </c>
      <c r="B79" s="32" t="s">
        <v>378</v>
      </c>
      <c r="C79" s="13"/>
      <c r="D79" s="13"/>
      <c r="E79" s="13"/>
    </row>
    <row r="80" spans="1:5" x14ac:dyDescent="0.2">
      <c r="A80" s="8">
        <v>77</v>
      </c>
      <c r="B80" s="32" t="s">
        <v>376</v>
      </c>
      <c r="C80" s="13"/>
      <c r="D80" s="13"/>
      <c r="E80" s="13"/>
    </row>
    <row r="81" spans="1:5" x14ac:dyDescent="0.2">
      <c r="A81" s="8">
        <v>78</v>
      </c>
      <c r="B81" s="32" t="s">
        <v>379</v>
      </c>
      <c r="C81" s="13"/>
      <c r="D81" s="13"/>
      <c r="E81" s="13"/>
    </row>
    <row r="82" spans="1:5" x14ac:dyDescent="0.2">
      <c r="A82" s="8">
        <v>79</v>
      </c>
      <c r="B82" s="32" t="s">
        <v>380</v>
      </c>
      <c r="C82" s="13"/>
      <c r="D82" s="13"/>
      <c r="E82" s="13"/>
    </row>
    <row r="83" spans="1:5" x14ac:dyDescent="0.2">
      <c r="A83" s="8">
        <v>80</v>
      </c>
      <c r="B83" s="32" t="s">
        <v>452</v>
      </c>
      <c r="C83" s="13"/>
      <c r="D83" s="13"/>
      <c r="E83" s="13"/>
    </row>
    <row r="84" spans="1:5" x14ac:dyDescent="0.2">
      <c r="A84" s="8">
        <v>81</v>
      </c>
      <c r="B84" s="31" t="s">
        <v>381</v>
      </c>
      <c r="C84" s="13"/>
      <c r="D84" s="13"/>
      <c r="E84" s="13"/>
    </row>
    <row r="85" spans="1:5" x14ac:dyDescent="0.2">
      <c r="A85" s="8">
        <v>82</v>
      </c>
      <c r="B85" s="31" t="s">
        <v>448</v>
      </c>
      <c r="C85" s="13"/>
      <c r="D85" s="13"/>
      <c r="E85" s="13"/>
    </row>
    <row r="86" spans="1:5" x14ac:dyDescent="0.2">
      <c r="A86" s="8">
        <v>83</v>
      </c>
      <c r="B86" s="31" t="s">
        <v>382</v>
      </c>
      <c r="C86" s="13"/>
      <c r="D86" s="13"/>
      <c r="E86" s="13"/>
    </row>
    <row r="87" spans="1:5" x14ac:dyDescent="0.2">
      <c r="A87" s="8">
        <v>84</v>
      </c>
      <c r="B87" s="32" t="s">
        <v>383</v>
      </c>
      <c r="C87" s="13"/>
      <c r="D87" s="13"/>
      <c r="E87" s="13"/>
    </row>
    <row r="88" spans="1:5" x14ac:dyDescent="0.2">
      <c r="A88" s="8">
        <v>85</v>
      </c>
      <c r="B88" s="32" t="s">
        <v>384</v>
      </c>
      <c r="C88" s="13"/>
      <c r="D88" s="13"/>
      <c r="E88" s="13"/>
    </row>
    <row r="89" spans="1:5" x14ac:dyDescent="0.2">
      <c r="A89" s="8">
        <v>86</v>
      </c>
      <c r="B89" s="32" t="s">
        <v>385</v>
      </c>
      <c r="C89" s="13"/>
      <c r="D89" s="13"/>
      <c r="E89" s="13"/>
    </row>
    <row r="90" spans="1:5" x14ac:dyDescent="0.2">
      <c r="A90" s="8">
        <v>87</v>
      </c>
      <c r="B90" s="32" t="s">
        <v>386</v>
      </c>
      <c r="C90" s="13"/>
      <c r="D90" s="13"/>
      <c r="E90" s="13"/>
    </row>
    <row r="91" spans="1:5" x14ac:dyDescent="0.2">
      <c r="A91" s="8">
        <v>88</v>
      </c>
      <c r="B91" s="32" t="s">
        <v>387</v>
      </c>
      <c r="C91" s="13"/>
      <c r="D91" s="13"/>
      <c r="E91" s="13"/>
    </row>
    <row r="92" spans="1:5" x14ac:dyDescent="0.2">
      <c r="A92" s="8">
        <v>89</v>
      </c>
      <c r="B92" s="32" t="s">
        <v>388</v>
      </c>
      <c r="C92" s="13"/>
      <c r="D92" s="13"/>
      <c r="E92" s="13"/>
    </row>
    <row r="93" spans="1:5" x14ac:dyDescent="0.2">
      <c r="A93" s="8">
        <v>90</v>
      </c>
      <c r="B93" s="32" t="s">
        <v>389</v>
      </c>
      <c r="C93" s="13"/>
      <c r="D93" s="13"/>
      <c r="E93" s="13"/>
    </row>
    <row r="94" spans="1:5" x14ac:dyDescent="0.2">
      <c r="A94" s="8">
        <v>91</v>
      </c>
      <c r="B94" s="32" t="s">
        <v>390</v>
      </c>
      <c r="C94" s="13"/>
      <c r="D94" s="13"/>
      <c r="E94" s="13"/>
    </row>
    <row r="95" spans="1:5" x14ac:dyDescent="0.2">
      <c r="A95" s="8">
        <v>92</v>
      </c>
      <c r="B95" s="32" t="s">
        <v>391</v>
      </c>
      <c r="C95" s="13"/>
      <c r="D95" s="13"/>
      <c r="E95" s="13"/>
    </row>
    <row r="96" spans="1:5" x14ac:dyDescent="0.2">
      <c r="A96" s="8">
        <v>93</v>
      </c>
      <c r="B96" s="32" t="s">
        <v>392</v>
      </c>
      <c r="C96" s="13"/>
      <c r="D96" s="13"/>
      <c r="E96" s="13"/>
    </row>
    <row r="97" spans="1:5" x14ac:dyDescent="0.2">
      <c r="A97" s="8">
        <v>94</v>
      </c>
      <c r="B97" s="32" t="s">
        <v>393</v>
      </c>
      <c r="C97" s="13"/>
      <c r="D97" s="13"/>
      <c r="E97" s="13"/>
    </row>
    <row r="98" spans="1:5" x14ac:dyDescent="0.2">
      <c r="A98" s="8">
        <v>95</v>
      </c>
      <c r="B98" s="32" t="s">
        <v>394</v>
      </c>
      <c r="C98" s="13"/>
      <c r="D98" s="13"/>
      <c r="E98" s="13"/>
    </row>
    <row r="99" spans="1:5" x14ac:dyDescent="0.2">
      <c r="A99" s="8">
        <v>96</v>
      </c>
      <c r="B99" s="32" t="s">
        <v>395</v>
      </c>
      <c r="C99" s="13"/>
      <c r="D99" s="13"/>
      <c r="E99" s="13"/>
    </row>
    <row r="100" spans="1:5" x14ac:dyDescent="0.2">
      <c r="A100" s="8">
        <v>97</v>
      </c>
      <c r="B100" s="32" t="s">
        <v>396</v>
      </c>
      <c r="C100" s="13"/>
      <c r="D100" s="13"/>
      <c r="E100" s="13"/>
    </row>
    <row r="101" spans="1:5" x14ac:dyDescent="0.2">
      <c r="A101" s="8">
        <v>98</v>
      </c>
      <c r="B101" s="32" t="s">
        <v>397</v>
      </c>
      <c r="C101" s="13"/>
      <c r="D101" s="13"/>
      <c r="E101" s="13"/>
    </row>
    <row r="102" spans="1:5" x14ac:dyDescent="0.2">
      <c r="A102" s="8">
        <v>99</v>
      </c>
      <c r="B102" s="32" t="s">
        <v>398</v>
      </c>
      <c r="C102" s="13"/>
      <c r="D102" s="13"/>
      <c r="E102" s="13"/>
    </row>
    <row r="103" spans="1:5" x14ac:dyDescent="0.2">
      <c r="A103" s="8">
        <v>100</v>
      </c>
      <c r="B103" s="32" t="s">
        <v>399</v>
      </c>
      <c r="C103" s="13"/>
      <c r="D103" s="13"/>
      <c r="E103" s="13"/>
    </row>
    <row r="104" spans="1:5" x14ac:dyDescent="0.2">
      <c r="A104" s="8">
        <v>101</v>
      </c>
      <c r="B104" s="32" t="s">
        <v>400</v>
      </c>
      <c r="C104" s="13"/>
      <c r="D104" s="13"/>
      <c r="E104" s="13"/>
    </row>
  </sheetData>
  <sheetProtection selectLockedCells="1" selectUnlockedCells="1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4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85" r:id="rId100"/>
    <hyperlink ref="B83" r:id="rId10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2" sqref="C22"/>
    </sheetView>
  </sheetViews>
  <sheetFormatPr baseColWidth="10" defaultColWidth="9.140625" defaultRowHeight="12.75" x14ac:dyDescent="0.2"/>
  <cols>
    <col min="1" max="1" width="3" style="1" customWidth="1"/>
    <col min="2" max="2" width="69.42578125" style="1" customWidth="1"/>
    <col min="3" max="16384" width="9.140625" style="1"/>
  </cols>
  <sheetData>
    <row r="1" spans="1:2" hidden="1" x14ac:dyDescent="0.2">
      <c r="B1" s="1" t="s">
        <v>13</v>
      </c>
    </row>
    <row r="2" spans="1:2" hidden="1" x14ac:dyDescent="0.2">
      <c r="B2" s="1" t="s">
        <v>114</v>
      </c>
    </row>
    <row r="3" spans="1:2" ht="15" x14ac:dyDescent="0.25">
      <c r="A3" s="6" t="s">
        <v>106</v>
      </c>
      <c r="B3" s="6" t="s">
        <v>82</v>
      </c>
    </row>
    <row r="4" spans="1:2" x14ac:dyDescent="0.2">
      <c r="A4" s="1">
        <v>1</v>
      </c>
      <c r="B4" s="7" t="s">
        <v>115</v>
      </c>
    </row>
  </sheetData>
  <sheetProtection selectLockedCells="1" selectUnlockedCells="1"/>
  <hyperlinks>
    <hyperlink ref="B4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209771</vt:lpstr>
      <vt:lpstr>Tabla 209772</vt:lpstr>
      <vt:lpstr>Tabla 209773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JUANCONTA</dc:creator>
  <cp:lastModifiedBy>Usuario-JZ2</cp:lastModifiedBy>
  <cp:lastPrinted>2017-03-23T20:06:21Z</cp:lastPrinted>
  <dcterms:created xsi:type="dcterms:W3CDTF">2017-02-15T15:37:13Z</dcterms:created>
  <dcterms:modified xsi:type="dcterms:W3CDTF">2017-04-17T18:08:28Z</dcterms:modified>
</cp:coreProperties>
</file>