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VALIDADOS 4 TRIM 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4" l="1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4" i="4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4" i="13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4" i="9"/>
  <c r="D5" i="7" l="1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4" i="7"/>
  <c r="R9" i="1" l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R10" i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R11" i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R12" i="1"/>
  <c r="S12" i="1" s="1"/>
  <c r="T12" i="1" s="1"/>
  <c r="U12" i="1" s="1"/>
  <c r="V12" i="1" s="1"/>
  <c r="W12" i="1" s="1"/>
  <c r="X12" i="1" s="1"/>
  <c r="Y12" i="1" s="1"/>
  <c r="Z12" i="1" s="1"/>
  <c r="AA12" i="1" s="1"/>
  <c r="AB12" i="1" s="1"/>
  <c r="AC12" i="1" s="1"/>
  <c r="R13" i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R14" i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R15" i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  <c r="R16" i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R17" i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R18" i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R19" i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R20" i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R21" i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R22" i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R23" i="1"/>
  <c r="S23" i="1" s="1"/>
  <c r="T23" i="1" s="1"/>
  <c r="U23" i="1" s="1"/>
  <c r="V23" i="1" s="1"/>
  <c r="W23" i="1" s="1"/>
  <c r="X23" i="1" s="1"/>
  <c r="Y23" i="1" s="1"/>
  <c r="Z23" i="1" s="1"/>
  <c r="AA23" i="1" s="1"/>
  <c r="AB23" i="1" s="1"/>
  <c r="AC23" i="1" s="1"/>
  <c r="R24" i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R25" i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R26" i="1"/>
  <c r="S26" i="1" s="1"/>
  <c r="T26" i="1" s="1"/>
  <c r="U26" i="1" s="1"/>
  <c r="V26" i="1" s="1"/>
  <c r="W26" i="1" s="1"/>
  <c r="X26" i="1" s="1"/>
  <c r="Y26" i="1" s="1"/>
  <c r="Z26" i="1" s="1"/>
  <c r="AA26" i="1" s="1"/>
  <c r="AB26" i="1" s="1"/>
  <c r="AC26" i="1" s="1"/>
  <c r="R27" i="1"/>
  <c r="S27" i="1" s="1"/>
  <c r="T27" i="1" s="1"/>
  <c r="U27" i="1" s="1"/>
  <c r="V27" i="1" s="1"/>
  <c r="W27" i="1" s="1"/>
  <c r="X27" i="1" s="1"/>
  <c r="Y27" i="1" s="1"/>
  <c r="Z27" i="1" s="1"/>
  <c r="AA27" i="1" s="1"/>
  <c r="AB27" i="1" s="1"/>
  <c r="AC27" i="1" s="1"/>
  <c r="R28" i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R29" i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R30" i="1"/>
  <c r="S30" i="1" s="1"/>
  <c r="T30" i="1" s="1"/>
  <c r="U30" i="1" s="1"/>
  <c r="V30" i="1" s="1"/>
  <c r="W30" i="1" s="1"/>
  <c r="X30" i="1" s="1"/>
  <c r="Y30" i="1" s="1"/>
  <c r="Z30" i="1" s="1"/>
  <c r="AA30" i="1" s="1"/>
  <c r="AB30" i="1" s="1"/>
  <c r="AC30" i="1" s="1"/>
  <c r="R31" i="1"/>
  <c r="S31" i="1" s="1"/>
  <c r="T31" i="1" s="1"/>
  <c r="U31" i="1" s="1"/>
  <c r="V31" i="1" s="1"/>
  <c r="W31" i="1" s="1"/>
  <c r="X31" i="1" s="1"/>
  <c r="Y31" i="1" s="1"/>
  <c r="Z31" i="1" s="1"/>
  <c r="AA31" i="1" s="1"/>
  <c r="AB31" i="1" s="1"/>
  <c r="AC31" i="1" s="1"/>
  <c r="R32" i="1"/>
  <c r="S32" i="1" s="1"/>
  <c r="T32" i="1" s="1"/>
  <c r="U32" i="1" s="1"/>
  <c r="V32" i="1" s="1"/>
  <c r="W32" i="1" s="1"/>
  <c r="X32" i="1" s="1"/>
  <c r="Y32" i="1" s="1"/>
  <c r="Z32" i="1" s="1"/>
  <c r="AA32" i="1" s="1"/>
  <c r="AB32" i="1" s="1"/>
  <c r="AC32" i="1" s="1"/>
  <c r="R33" i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R34" i="1"/>
  <c r="S34" i="1" s="1"/>
  <c r="T34" i="1" s="1"/>
  <c r="U34" i="1" s="1"/>
  <c r="V34" i="1" s="1"/>
  <c r="W34" i="1" s="1"/>
  <c r="X34" i="1" s="1"/>
  <c r="Y34" i="1" s="1"/>
  <c r="Z34" i="1" s="1"/>
  <c r="AA34" i="1" s="1"/>
  <c r="AB34" i="1" s="1"/>
  <c r="AC34" i="1" s="1"/>
  <c r="R35" i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R36" i="1"/>
  <c r="S36" i="1" s="1"/>
  <c r="T36" i="1" s="1"/>
  <c r="U36" i="1" s="1"/>
  <c r="V36" i="1" s="1"/>
  <c r="W36" i="1" s="1"/>
  <c r="X36" i="1" s="1"/>
  <c r="Y36" i="1" s="1"/>
  <c r="Z36" i="1" s="1"/>
  <c r="AA36" i="1" s="1"/>
  <c r="AB36" i="1" s="1"/>
  <c r="AC36" i="1" s="1"/>
  <c r="R37" i="1"/>
  <c r="S37" i="1" s="1"/>
  <c r="T37" i="1" s="1"/>
  <c r="U37" i="1" s="1"/>
  <c r="V37" i="1" s="1"/>
  <c r="W37" i="1" s="1"/>
  <c r="X37" i="1" s="1"/>
  <c r="Y37" i="1" s="1"/>
  <c r="Z37" i="1" s="1"/>
  <c r="AA37" i="1" s="1"/>
  <c r="AB37" i="1" s="1"/>
  <c r="AC37" i="1" s="1"/>
  <c r="R38" i="1"/>
  <c r="S38" i="1" s="1"/>
  <c r="T38" i="1" s="1"/>
  <c r="U38" i="1" s="1"/>
  <c r="V38" i="1" s="1"/>
  <c r="W38" i="1" s="1"/>
  <c r="X38" i="1" s="1"/>
  <c r="Y38" i="1" s="1"/>
  <c r="Z38" i="1" s="1"/>
  <c r="AA38" i="1" s="1"/>
  <c r="AB38" i="1" s="1"/>
  <c r="AC38" i="1" s="1"/>
  <c r="R39" i="1"/>
  <c r="S39" i="1" s="1"/>
  <c r="T39" i="1" s="1"/>
  <c r="U39" i="1" s="1"/>
  <c r="V39" i="1" s="1"/>
  <c r="W39" i="1" s="1"/>
  <c r="X39" i="1" s="1"/>
  <c r="Y39" i="1" s="1"/>
  <c r="Z39" i="1" s="1"/>
  <c r="AA39" i="1" s="1"/>
  <c r="AB39" i="1" s="1"/>
  <c r="AC39" i="1" s="1"/>
  <c r="R40" i="1"/>
  <c r="S40" i="1" s="1"/>
  <c r="T40" i="1" s="1"/>
  <c r="U40" i="1" s="1"/>
  <c r="V40" i="1" s="1"/>
  <c r="W40" i="1" s="1"/>
  <c r="X40" i="1" s="1"/>
  <c r="Y40" i="1" s="1"/>
  <c r="Z40" i="1" s="1"/>
  <c r="AA40" i="1" s="1"/>
  <c r="AB40" i="1" s="1"/>
  <c r="AC40" i="1" s="1"/>
  <c r="R41" i="1"/>
  <c r="S41" i="1" s="1"/>
  <c r="T41" i="1" s="1"/>
  <c r="U41" i="1" s="1"/>
  <c r="V41" i="1" s="1"/>
  <c r="W41" i="1" s="1"/>
  <c r="X41" i="1" s="1"/>
  <c r="Y41" i="1" s="1"/>
  <c r="Z41" i="1" s="1"/>
  <c r="AA41" i="1" s="1"/>
  <c r="AB41" i="1" s="1"/>
  <c r="AC41" i="1" s="1"/>
  <c r="R42" i="1"/>
  <c r="S42" i="1" s="1"/>
  <c r="T42" i="1" s="1"/>
  <c r="U42" i="1" s="1"/>
  <c r="V42" i="1" s="1"/>
  <c r="W42" i="1" s="1"/>
  <c r="X42" i="1" s="1"/>
  <c r="Y42" i="1" s="1"/>
  <c r="Z42" i="1" s="1"/>
  <c r="AA42" i="1" s="1"/>
  <c r="AB42" i="1" s="1"/>
  <c r="AC42" i="1" s="1"/>
  <c r="R43" i="1"/>
  <c r="S43" i="1" s="1"/>
  <c r="T43" i="1" s="1"/>
  <c r="U43" i="1" s="1"/>
  <c r="V43" i="1" s="1"/>
  <c r="W43" i="1" s="1"/>
  <c r="X43" i="1" s="1"/>
  <c r="Y43" i="1" s="1"/>
  <c r="Z43" i="1" s="1"/>
  <c r="AA43" i="1" s="1"/>
  <c r="AB43" i="1" s="1"/>
  <c r="AC43" i="1" s="1"/>
  <c r="R44" i="1"/>
  <c r="S44" i="1" s="1"/>
  <c r="T44" i="1" s="1"/>
  <c r="U44" i="1" s="1"/>
  <c r="V44" i="1" s="1"/>
  <c r="W44" i="1" s="1"/>
  <c r="X44" i="1" s="1"/>
  <c r="Y44" i="1" s="1"/>
  <c r="Z44" i="1" s="1"/>
  <c r="AA44" i="1" s="1"/>
  <c r="AB44" i="1" s="1"/>
  <c r="AC44" i="1" s="1"/>
  <c r="R45" i="1"/>
  <c r="S45" i="1" s="1"/>
  <c r="T45" i="1" s="1"/>
  <c r="U45" i="1" s="1"/>
  <c r="V45" i="1" s="1"/>
  <c r="W45" i="1" s="1"/>
  <c r="X45" i="1" s="1"/>
  <c r="Y45" i="1" s="1"/>
  <c r="Z45" i="1" s="1"/>
  <c r="AA45" i="1" s="1"/>
  <c r="AB45" i="1" s="1"/>
  <c r="AC45" i="1" s="1"/>
  <c r="R46" i="1"/>
  <c r="S46" i="1" s="1"/>
  <c r="T46" i="1" s="1"/>
  <c r="U46" i="1" s="1"/>
  <c r="V46" i="1" s="1"/>
  <c r="W46" i="1" s="1"/>
  <c r="X46" i="1" s="1"/>
  <c r="Y46" i="1" s="1"/>
  <c r="Z46" i="1" s="1"/>
  <c r="AA46" i="1" s="1"/>
  <c r="AB46" i="1" s="1"/>
  <c r="AC46" i="1" s="1"/>
  <c r="R47" i="1"/>
  <c r="S47" i="1" s="1"/>
  <c r="T47" i="1" s="1"/>
  <c r="U47" i="1" s="1"/>
  <c r="V47" i="1" s="1"/>
  <c r="W47" i="1" s="1"/>
  <c r="X47" i="1" s="1"/>
  <c r="Y47" i="1" s="1"/>
  <c r="Z47" i="1" s="1"/>
  <c r="AA47" i="1" s="1"/>
  <c r="AB47" i="1" s="1"/>
  <c r="AC47" i="1" s="1"/>
  <c r="R48" i="1"/>
  <c r="S48" i="1" s="1"/>
  <c r="T48" i="1" s="1"/>
  <c r="U48" i="1" s="1"/>
  <c r="V48" i="1" s="1"/>
  <c r="W48" i="1" s="1"/>
  <c r="X48" i="1" s="1"/>
  <c r="Y48" i="1" s="1"/>
  <c r="Z48" i="1" s="1"/>
  <c r="AA48" i="1" s="1"/>
  <c r="AB48" i="1" s="1"/>
  <c r="AC48" i="1" s="1"/>
  <c r="R49" i="1"/>
  <c r="S49" i="1" s="1"/>
  <c r="T49" i="1" s="1"/>
  <c r="U49" i="1" s="1"/>
  <c r="V49" i="1" s="1"/>
  <c r="W49" i="1" s="1"/>
  <c r="X49" i="1" s="1"/>
  <c r="Y49" i="1" s="1"/>
  <c r="Z49" i="1" s="1"/>
  <c r="AA49" i="1" s="1"/>
  <c r="AB49" i="1" s="1"/>
  <c r="AC49" i="1" s="1"/>
  <c r="R50" i="1"/>
  <c r="S50" i="1" s="1"/>
  <c r="T50" i="1" s="1"/>
  <c r="U50" i="1" s="1"/>
  <c r="V50" i="1" s="1"/>
  <c r="W50" i="1" s="1"/>
  <c r="X50" i="1" s="1"/>
  <c r="Y50" i="1" s="1"/>
  <c r="Z50" i="1" s="1"/>
  <c r="AA50" i="1" s="1"/>
  <c r="AB50" i="1" s="1"/>
  <c r="AC50" i="1" s="1"/>
  <c r="R51" i="1"/>
  <c r="S51" i="1" s="1"/>
  <c r="T51" i="1" s="1"/>
  <c r="U51" i="1" s="1"/>
  <c r="V51" i="1" s="1"/>
  <c r="W51" i="1" s="1"/>
  <c r="X51" i="1" s="1"/>
  <c r="Y51" i="1" s="1"/>
  <c r="Z51" i="1" s="1"/>
  <c r="AA51" i="1" s="1"/>
  <c r="AB51" i="1" s="1"/>
  <c r="AC51" i="1" s="1"/>
  <c r="R52" i="1"/>
  <c r="S52" i="1" s="1"/>
  <c r="T52" i="1" s="1"/>
  <c r="U52" i="1" s="1"/>
  <c r="V52" i="1" s="1"/>
  <c r="W52" i="1" s="1"/>
  <c r="X52" i="1" s="1"/>
  <c r="Y52" i="1" s="1"/>
  <c r="Z52" i="1" s="1"/>
  <c r="AA52" i="1" s="1"/>
  <c r="AB52" i="1" s="1"/>
  <c r="AC52" i="1" s="1"/>
  <c r="R53" i="1"/>
  <c r="S53" i="1" s="1"/>
  <c r="T53" i="1" s="1"/>
  <c r="U53" i="1" s="1"/>
  <c r="V53" i="1" s="1"/>
  <c r="W53" i="1" s="1"/>
  <c r="X53" i="1" s="1"/>
  <c r="Y53" i="1" s="1"/>
  <c r="Z53" i="1" s="1"/>
  <c r="AA53" i="1" s="1"/>
  <c r="AB53" i="1" s="1"/>
  <c r="AC53" i="1" s="1"/>
  <c r="R54" i="1"/>
  <c r="S54" i="1" s="1"/>
  <c r="T54" i="1" s="1"/>
  <c r="U54" i="1" s="1"/>
  <c r="V54" i="1" s="1"/>
  <c r="W54" i="1" s="1"/>
  <c r="X54" i="1" s="1"/>
  <c r="Y54" i="1" s="1"/>
  <c r="Z54" i="1" s="1"/>
  <c r="AA54" i="1" s="1"/>
  <c r="AB54" i="1" s="1"/>
  <c r="AC54" i="1" s="1"/>
  <c r="R55" i="1"/>
  <c r="S55" i="1" s="1"/>
  <c r="T55" i="1" s="1"/>
  <c r="U55" i="1" s="1"/>
  <c r="V55" i="1" s="1"/>
  <c r="W55" i="1" s="1"/>
  <c r="X55" i="1" s="1"/>
  <c r="Y55" i="1" s="1"/>
  <c r="Z55" i="1" s="1"/>
  <c r="AA55" i="1" s="1"/>
  <c r="AB55" i="1" s="1"/>
  <c r="AC55" i="1" s="1"/>
  <c r="R56" i="1"/>
  <c r="S56" i="1" s="1"/>
  <c r="T56" i="1" s="1"/>
  <c r="U56" i="1" s="1"/>
  <c r="V56" i="1" s="1"/>
  <c r="W56" i="1" s="1"/>
  <c r="X56" i="1" s="1"/>
  <c r="Y56" i="1" s="1"/>
  <c r="Z56" i="1" s="1"/>
  <c r="AA56" i="1" s="1"/>
  <c r="AB56" i="1" s="1"/>
  <c r="AC56" i="1" s="1"/>
  <c r="R57" i="1"/>
  <c r="S57" i="1" s="1"/>
  <c r="T57" i="1" s="1"/>
  <c r="U57" i="1" s="1"/>
  <c r="V57" i="1" s="1"/>
  <c r="W57" i="1" s="1"/>
  <c r="X57" i="1" s="1"/>
  <c r="Y57" i="1" s="1"/>
  <c r="Z57" i="1" s="1"/>
  <c r="AA57" i="1" s="1"/>
  <c r="AB57" i="1" s="1"/>
  <c r="AC57" i="1" s="1"/>
  <c r="R58" i="1"/>
  <c r="S58" i="1" s="1"/>
  <c r="T58" i="1" s="1"/>
  <c r="U58" i="1" s="1"/>
  <c r="V58" i="1" s="1"/>
  <c r="W58" i="1" s="1"/>
  <c r="X58" i="1" s="1"/>
  <c r="Y58" i="1" s="1"/>
  <c r="Z58" i="1" s="1"/>
  <c r="AA58" i="1" s="1"/>
  <c r="AB58" i="1" s="1"/>
  <c r="AC58" i="1" s="1"/>
  <c r="R59" i="1"/>
  <c r="S59" i="1" s="1"/>
  <c r="T59" i="1" s="1"/>
  <c r="U59" i="1" s="1"/>
  <c r="V59" i="1" s="1"/>
  <c r="W59" i="1" s="1"/>
  <c r="X59" i="1" s="1"/>
  <c r="Y59" i="1" s="1"/>
  <c r="Z59" i="1" s="1"/>
  <c r="AA59" i="1" s="1"/>
  <c r="AB59" i="1" s="1"/>
  <c r="AC59" i="1" s="1"/>
  <c r="R60" i="1"/>
  <c r="S60" i="1" s="1"/>
  <c r="T60" i="1" s="1"/>
  <c r="U60" i="1" s="1"/>
  <c r="V60" i="1" s="1"/>
  <c r="W60" i="1" s="1"/>
  <c r="X60" i="1" s="1"/>
  <c r="Y60" i="1" s="1"/>
  <c r="Z60" i="1" s="1"/>
  <c r="AA60" i="1" s="1"/>
  <c r="AB60" i="1" s="1"/>
  <c r="AC60" i="1" s="1"/>
  <c r="R61" i="1"/>
  <c r="S61" i="1" s="1"/>
  <c r="T61" i="1" s="1"/>
  <c r="U61" i="1" s="1"/>
  <c r="V61" i="1" s="1"/>
  <c r="W61" i="1" s="1"/>
  <c r="X61" i="1" s="1"/>
  <c r="Y61" i="1" s="1"/>
  <c r="Z61" i="1" s="1"/>
  <c r="AA61" i="1" s="1"/>
  <c r="AB61" i="1" s="1"/>
  <c r="AC61" i="1" s="1"/>
  <c r="R62" i="1"/>
  <c r="S62" i="1" s="1"/>
  <c r="T62" i="1" s="1"/>
  <c r="U62" i="1" s="1"/>
  <c r="V62" i="1" s="1"/>
  <c r="W62" i="1" s="1"/>
  <c r="X62" i="1" s="1"/>
  <c r="Y62" i="1" s="1"/>
  <c r="Z62" i="1" s="1"/>
  <c r="AA62" i="1" s="1"/>
  <c r="AB62" i="1" s="1"/>
  <c r="AC62" i="1" s="1"/>
  <c r="R63" i="1"/>
  <c r="S63" i="1" s="1"/>
  <c r="T63" i="1" s="1"/>
  <c r="U63" i="1" s="1"/>
  <c r="V63" i="1" s="1"/>
  <c r="W63" i="1" s="1"/>
  <c r="X63" i="1" s="1"/>
  <c r="Y63" i="1" s="1"/>
  <c r="Z63" i="1" s="1"/>
  <c r="AA63" i="1" s="1"/>
  <c r="AB63" i="1" s="1"/>
  <c r="AC63" i="1" s="1"/>
  <c r="R64" i="1"/>
  <c r="S64" i="1" s="1"/>
  <c r="T64" i="1" s="1"/>
  <c r="U64" i="1" s="1"/>
  <c r="V64" i="1" s="1"/>
  <c r="W64" i="1" s="1"/>
  <c r="X64" i="1" s="1"/>
  <c r="Y64" i="1" s="1"/>
  <c r="Z64" i="1" s="1"/>
  <c r="AA64" i="1" s="1"/>
  <c r="AB64" i="1" s="1"/>
  <c r="AC64" i="1" s="1"/>
  <c r="R65" i="1"/>
  <c r="S65" i="1" s="1"/>
  <c r="T65" i="1" s="1"/>
  <c r="U65" i="1" s="1"/>
  <c r="V65" i="1" s="1"/>
  <c r="W65" i="1" s="1"/>
  <c r="X65" i="1" s="1"/>
  <c r="Y65" i="1" s="1"/>
  <c r="Z65" i="1" s="1"/>
  <c r="AA65" i="1" s="1"/>
  <c r="AB65" i="1" s="1"/>
  <c r="AC65" i="1" s="1"/>
  <c r="R66" i="1"/>
  <c r="S66" i="1" s="1"/>
  <c r="T66" i="1" s="1"/>
  <c r="U66" i="1" s="1"/>
  <c r="V66" i="1" s="1"/>
  <c r="W66" i="1" s="1"/>
  <c r="X66" i="1" s="1"/>
  <c r="Y66" i="1" s="1"/>
  <c r="Z66" i="1" s="1"/>
  <c r="AA66" i="1" s="1"/>
  <c r="AB66" i="1" s="1"/>
  <c r="AC66" i="1" s="1"/>
  <c r="R67" i="1"/>
  <c r="S67" i="1" s="1"/>
  <c r="T67" i="1" s="1"/>
  <c r="U67" i="1" s="1"/>
  <c r="V67" i="1" s="1"/>
  <c r="W67" i="1" s="1"/>
  <c r="X67" i="1" s="1"/>
  <c r="Y67" i="1" s="1"/>
  <c r="Z67" i="1" s="1"/>
  <c r="AA67" i="1" s="1"/>
  <c r="AB67" i="1" s="1"/>
  <c r="AC67" i="1" s="1"/>
  <c r="R68" i="1"/>
  <c r="S68" i="1" s="1"/>
  <c r="T68" i="1" s="1"/>
  <c r="U68" i="1" s="1"/>
  <c r="V68" i="1" s="1"/>
  <c r="W68" i="1" s="1"/>
  <c r="X68" i="1" s="1"/>
  <c r="Y68" i="1" s="1"/>
  <c r="Z68" i="1" s="1"/>
  <c r="AA68" i="1" s="1"/>
  <c r="AB68" i="1" s="1"/>
  <c r="AC68" i="1" s="1"/>
  <c r="R8" i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M68" i="1"/>
  <c r="C64" i="6" s="1"/>
  <c r="D64" i="6" s="1"/>
  <c r="M67" i="1"/>
  <c r="C63" i="6" s="1"/>
  <c r="D63" i="6" s="1"/>
  <c r="M66" i="1"/>
  <c r="C62" i="6" s="1"/>
  <c r="D62" i="6" s="1"/>
  <c r="M65" i="1"/>
  <c r="C61" i="6" s="1"/>
  <c r="D61" i="6" s="1"/>
  <c r="M64" i="1"/>
  <c r="C60" i="6" s="1"/>
  <c r="D60" i="6" s="1"/>
  <c r="M63" i="1"/>
  <c r="C59" i="6" s="1"/>
  <c r="D59" i="6" s="1"/>
  <c r="M62" i="1"/>
  <c r="C58" i="6" s="1"/>
  <c r="D58" i="6" s="1"/>
  <c r="M61" i="1"/>
  <c r="C57" i="6" s="1"/>
  <c r="D57" i="6" s="1"/>
  <c r="M60" i="1"/>
  <c r="C56" i="6" s="1"/>
  <c r="D56" i="6" s="1"/>
  <c r="M59" i="1"/>
  <c r="C55" i="6" s="1"/>
  <c r="D55" i="6" s="1"/>
  <c r="M58" i="1"/>
  <c r="C54" i="6" s="1"/>
  <c r="D54" i="6" s="1"/>
  <c r="M57" i="1"/>
  <c r="C53" i="6" s="1"/>
  <c r="D53" i="6" s="1"/>
  <c r="M56" i="1"/>
  <c r="C52" i="6" s="1"/>
  <c r="D52" i="6" s="1"/>
  <c r="M55" i="1"/>
  <c r="C51" i="6" s="1"/>
  <c r="D51" i="6" s="1"/>
  <c r="M54" i="1"/>
  <c r="C50" i="6" s="1"/>
  <c r="D50" i="6" s="1"/>
  <c r="M53" i="1"/>
  <c r="C49" i="6" s="1"/>
  <c r="D49" i="6" s="1"/>
  <c r="M52" i="1"/>
  <c r="C48" i="6" s="1"/>
  <c r="D48" i="6" s="1"/>
  <c r="M51" i="1"/>
  <c r="C47" i="6" s="1"/>
  <c r="D47" i="6" s="1"/>
  <c r="M50" i="1"/>
  <c r="C46" i="6" s="1"/>
  <c r="D46" i="6" s="1"/>
  <c r="M49" i="1"/>
  <c r="C45" i="6" s="1"/>
  <c r="D45" i="6" s="1"/>
  <c r="M48" i="1"/>
  <c r="C44" i="6" s="1"/>
  <c r="D44" i="6" s="1"/>
  <c r="M47" i="1"/>
  <c r="C43" i="6" s="1"/>
  <c r="D43" i="6" s="1"/>
  <c r="M46" i="1"/>
  <c r="C42" i="6" s="1"/>
  <c r="D42" i="6" s="1"/>
  <c r="M45" i="1"/>
  <c r="C41" i="6" s="1"/>
  <c r="D41" i="6" s="1"/>
  <c r="M44" i="1"/>
  <c r="C40" i="6" s="1"/>
  <c r="D40" i="6" s="1"/>
  <c r="M43" i="1"/>
  <c r="C39" i="6" s="1"/>
  <c r="D39" i="6" s="1"/>
  <c r="M42" i="1"/>
  <c r="C38" i="6" s="1"/>
  <c r="D38" i="6" s="1"/>
  <c r="M41" i="1"/>
  <c r="C37" i="6" s="1"/>
  <c r="D37" i="6" s="1"/>
  <c r="M40" i="1"/>
  <c r="C36" i="6" s="1"/>
  <c r="D36" i="6" s="1"/>
  <c r="M39" i="1"/>
  <c r="C35" i="6" s="1"/>
  <c r="D35" i="6" s="1"/>
  <c r="M38" i="1"/>
  <c r="C34" i="6" s="1"/>
  <c r="D34" i="6" s="1"/>
  <c r="M37" i="1"/>
  <c r="C33" i="6" s="1"/>
  <c r="D33" i="6" s="1"/>
  <c r="M36" i="1"/>
  <c r="C32" i="6" s="1"/>
  <c r="D32" i="6" s="1"/>
  <c r="M35" i="1"/>
  <c r="C31" i="6" s="1"/>
  <c r="D31" i="6" s="1"/>
  <c r="M34" i="1"/>
  <c r="C30" i="6" s="1"/>
  <c r="D30" i="6" s="1"/>
  <c r="M33" i="1"/>
  <c r="C29" i="6" s="1"/>
  <c r="D29" i="6" s="1"/>
  <c r="M32" i="1"/>
  <c r="C28" i="6" s="1"/>
  <c r="D28" i="6" s="1"/>
  <c r="M31" i="1"/>
  <c r="C27" i="6" s="1"/>
  <c r="D27" i="6" s="1"/>
  <c r="M30" i="1"/>
  <c r="C26" i="6" s="1"/>
  <c r="D26" i="6" s="1"/>
  <c r="M29" i="1"/>
  <c r="C25" i="6" s="1"/>
  <c r="D25" i="6" s="1"/>
  <c r="M28" i="1"/>
  <c r="C24" i="6" s="1"/>
  <c r="D24" i="6" s="1"/>
  <c r="M27" i="1"/>
  <c r="C23" i="6" s="1"/>
  <c r="D23" i="6" s="1"/>
  <c r="M26" i="1"/>
  <c r="C22" i="6" s="1"/>
  <c r="D22" i="6" s="1"/>
  <c r="M25" i="1"/>
  <c r="C21" i="6" s="1"/>
  <c r="D21" i="6" s="1"/>
  <c r="M24" i="1"/>
  <c r="C20" i="6" s="1"/>
  <c r="D20" i="6" s="1"/>
  <c r="M23" i="1"/>
  <c r="C19" i="6" s="1"/>
  <c r="D19" i="6" s="1"/>
  <c r="M22" i="1"/>
  <c r="C18" i="6" s="1"/>
  <c r="D18" i="6" s="1"/>
  <c r="M21" i="1"/>
  <c r="C17" i="6" s="1"/>
  <c r="D17" i="6" s="1"/>
  <c r="M20" i="1"/>
  <c r="C16" i="6" s="1"/>
  <c r="D16" i="6" s="1"/>
  <c r="M19" i="1"/>
  <c r="C15" i="6" s="1"/>
  <c r="D15" i="6" s="1"/>
  <c r="M18" i="1"/>
  <c r="C14" i="6" s="1"/>
  <c r="D14" i="6" s="1"/>
  <c r="M17" i="1"/>
  <c r="C13" i="6" s="1"/>
  <c r="D13" i="6" s="1"/>
  <c r="M16" i="1"/>
  <c r="C12" i="6" s="1"/>
  <c r="D12" i="6" s="1"/>
  <c r="M15" i="1"/>
  <c r="C11" i="6" s="1"/>
  <c r="D11" i="6" s="1"/>
  <c r="M14" i="1"/>
  <c r="C10" i="6" s="1"/>
  <c r="D10" i="6" s="1"/>
  <c r="M13" i="1"/>
  <c r="C9" i="6" s="1"/>
  <c r="D9" i="6" s="1"/>
  <c r="M12" i="1"/>
  <c r="C8" i="6" s="1"/>
  <c r="D8" i="6" s="1"/>
  <c r="M11" i="1"/>
  <c r="C7" i="6" s="1"/>
  <c r="D7" i="6" s="1"/>
  <c r="M10" i="1"/>
  <c r="C6" i="6" s="1"/>
  <c r="D6" i="6" s="1"/>
  <c r="M9" i="1"/>
  <c r="C5" i="6" s="1"/>
  <c r="D5" i="6" s="1"/>
  <c r="M8" i="1"/>
  <c r="C4" i="6" s="1"/>
  <c r="D4" i="6" s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8" i="1"/>
</calcChain>
</file>

<file path=xl/sharedStrings.xml><?xml version="1.0" encoding="utf-8"?>
<sst xmlns="http://schemas.openxmlformats.org/spreadsheetml/2006/main" count="3235" uniqueCount="395">
  <si>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</si>
  <si>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</si>
  <si>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</si>
  <si>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</si>
  <si>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</si>
  <si>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</si>
  <si>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</si>
  <si>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</si>
  <si>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</si>
  <si>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</si>
  <si>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</si>
  <si>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</si>
  <si>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</si>
  <si>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</si>
  <si>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</si>
  <si>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</si>
  <si>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</si>
  <si>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</si>
  <si>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</si>
  <si>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</si>
  <si>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</si>
  <si>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</si>
  <si>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</si>
  <si>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</si>
  <si>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</si>
  <si>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</si>
  <si>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</si>
  <si>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</si>
  <si>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</si>
  <si>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</si>
  <si>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</si>
  <si>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</si>
  <si>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</si>
  <si>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</si>
  <si>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</si>
  <si>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</si>
  <si>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</si>
  <si>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</si>
  <si>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</si>
  <si>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</si>
  <si>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</si>
  <si>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</si>
  <si>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</si>
  <si>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</si>
  <si>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</si>
  <si>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</si>
  <si>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</si>
  <si>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</si>
  <si>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</si>
  <si>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</si>
  <si>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</si>
  <si>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</si>
  <si>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</si>
  <si>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</si>
  <si>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</si>
  <si>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</si>
  <si>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</si>
  <si>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</si>
  <si>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</si>
  <si>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</si>
  <si>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</si>
  <si>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</si>
  <si>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</si>
  <si>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</si>
  <si>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</si>
  <si>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</si>
  <si>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</si>
  <si>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</si>
  <si>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</si>
  <si>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</si>
  <si>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</si>
  <si>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</si>
  <si>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</si>
  <si>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</si>
  <si>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</si>
  <si>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</si>
  <si>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</si>
  <si>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</si>
  <si>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</si>
  <si>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</si>
  <si>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</si>
  <si>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</si>
  <si>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</si>
  <si>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</si>
  <si>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</si>
  <si>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</si>
  <si>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</si>
  <si>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</si>
  <si>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</si>
  <si>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</si>
  <si>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</si>
  <si>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</si>
  <si>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</si>
  <si>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</si>
  <si>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</si>
  <si>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</si>
  <si>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</si>
  <si>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</si>
  <si>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</si>
  <si>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</si>
  <si>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</si>
  <si>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</si>
  <si>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</si>
  <si>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</si>
  <si>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</si>
  <si>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</si>
  <si>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</si>
  <si>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</si>
  <si>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</si>
  <si>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</si>
  <si>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</si>
  <si>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</si>
  <si>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</si>
  <si>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</si>
  <si>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</si>
  <si>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</si>
  <si>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</si>
  <si>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</si>
  <si>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</si>
  <si>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</si>
  <si>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</si>
  <si>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</si>
  <si>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</si>
  <si>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</si>
  <si>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</si>
  <si>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</si>
  <si>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</si>
  <si>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</si>
  <si>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</si>
  <si>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</si>
  <si>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</si>
  <si>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</si>
  <si>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</si>
  <si>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</si>
  <si>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</si>
  <si>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</si>
  <si>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</si>
  <si>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</si>
  <si>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</si>
  <si>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</si>
  <si>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</si>
  <si>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</si>
  <si>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</si>
  <si>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</si>
  <si>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</si>
  <si>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</si>
  <si>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</si>
  <si>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</si>
  <si>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</si>
  <si>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</si>
  <si>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</si>
  <si>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</si>
  <si>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</si>
  <si>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</si>
  <si>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</si>
  <si>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</si>
  <si>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</si>
  <si>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</si>
  <si>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</si>
  <si>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</si>
  <si>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</si>
  <si>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</si>
  <si>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</si>
  <si>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</si>
  <si>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</si>
  <si>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</si>
  <si>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</si>
  <si>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</si>
  <si>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</si>
  <si>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</si>
  <si>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</si>
  <si>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</si>
  <si>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</si>
  <si>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</si>
  <si>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</si>
  <si>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</si>
  <si>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</si>
  <si>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</si>
  <si>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</si>
  <si>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</si>
  <si>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</si>
  <si>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</si>
  <si>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</si>
  <si>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</si>
  <si>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</si>
  <si>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</si>
  <si>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</si>
  <si>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</si>
  <si>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</si>
  <si>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</si>
  <si>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</si>
  <si>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</si>
  <si>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</si>
  <si>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</si>
  <si>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</si>
  <si>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</si>
  <si>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</si>
  <si>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</si>
  <si>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</si>
  <si>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</si>
  <si>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</si>
  <si>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</si>
  <si>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</si>
  <si>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</si>
  <si>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</si>
  <si>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</si>
  <si>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</si>
  <si>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</si>
  <si>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</si>
  <si>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</si>
  <si>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</si>
  <si>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</si>
  <si>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Aguirre</t>
  </si>
  <si>
    <t>Uscanga</t>
  </si>
  <si>
    <t>Selina</t>
  </si>
  <si>
    <t>Pimentel</t>
  </si>
  <si>
    <t>Torres</t>
  </si>
  <si>
    <t>Silvia</t>
  </si>
  <si>
    <t>Salomon</t>
  </si>
  <si>
    <t>Martinez</t>
  </si>
  <si>
    <t>Amada</t>
  </si>
  <si>
    <t>Alegria</t>
  </si>
  <si>
    <t>Bravo</t>
  </si>
  <si>
    <t>Flores</t>
  </si>
  <si>
    <t>Garrido</t>
  </si>
  <si>
    <t>Jose</t>
  </si>
  <si>
    <t>Fentanes</t>
  </si>
  <si>
    <t>Miranda</t>
  </si>
  <si>
    <t>Iliana</t>
  </si>
  <si>
    <t>Magaña</t>
  </si>
  <si>
    <t>Garcia</t>
  </si>
  <si>
    <t>Reyes</t>
  </si>
  <si>
    <t>Hernandez</t>
  </si>
  <si>
    <t>Laura</t>
  </si>
  <si>
    <t>Perez</t>
  </si>
  <si>
    <t>Vazquez</t>
  </si>
  <si>
    <t>Dominguez</t>
  </si>
  <si>
    <t>Cruz</t>
  </si>
  <si>
    <t>Avila</t>
  </si>
  <si>
    <t>Cobos</t>
  </si>
  <si>
    <t>Delfin</t>
  </si>
  <si>
    <t>Lorena</t>
  </si>
  <si>
    <t>Trujillo</t>
  </si>
  <si>
    <t>Rodriguez</t>
  </si>
  <si>
    <t>Santiago</t>
  </si>
  <si>
    <t>Cleotilde</t>
  </si>
  <si>
    <t>Camacho</t>
  </si>
  <si>
    <t>Omar</t>
  </si>
  <si>
    <t>Castro</t>
  </si>
  <si>
    <t>Serafin</t>
  </si>
  <si>
    <t>Garmendia</t>
  </si>
  <si>
    <t>Contreras</t>
  </si>
  <si>
    <t>Luis</t>
  </si>
  <si>
    <t>Lopez</t>
  </si>
  <si>
    <t>Mora</t>
  </si>
  <si>
    <t>Gerardo</t>
  </si>
  <si>
    <t>Jaime</t>
  </si>
  <si>
    <t>Quevedo</t>
  </si>
  <si>
    <t>Cirilo</t>
  </si>
  <si>
    <t>Tadeo</t>
  </si>
  <si>
    <t>Claudia</t>
  </si>
  <si>
    <t>Figueroa</t>
  </si>
  <si>
    <t>Chavez</t>
  </si>
  <si>
    <t>Gabriel</t>
  </si>
  <si>
    <t>Amador</t>
  </si>
  <si>
    <t>Honorato</t>
  </si>
  <si>
    <t>Limon</t>
  </si>
  <si>
    <t>Cazarin</t>
  </si>
  <si>
    <t>Cano</t>
  </si>
  <si>
    <t>Sergio</t>
  </si>
  <si>
    <t>Guerrero</t>
  </si>
  <si>
    <t>Arturo</t>
  </si>
  <si>
    <t>Mendoza</t>
  </si>
  <si>
    <t>Angela</t>
  </si>
  <si>
    <t>Estrada</t>
  </si>
  <si>
    <t>Bello</t>
  </si>
  <si>
    <t>Carlos</t>
  </si>
  <si>
    <t>Mojica</t>
  </si>
  <si>
    <t>Rojas</t>
  </si>
  <si>
    <t>German</t>
  </si>
  <si>
    <t>Vergara</t>
  </si>
  <si>
    <t>Lourdes</t>
  </si>
  <si>
    <t>Molina</t>
  </si>
  <si>
    <t>Salazar</t>
  </si>
  <si>
    <t>Rosario</t>
  </si>
  <si>
    <t>Cortes</t>
  </si>
  <si>
    <t>Prieto</t>
  </si>
  <si>
    <t>Julio</t>
  </si>
  <si>
    <t>Rosado</t>
  </si>
  <si>
    <t>Bautista</t>
  </si>
  <si>
    <t>Rafael</t>
  </si>
  <si>
    <t>Romero</t>
  </si>
  <si>
    <t>Felipe</t>
  </si>
  <si>
    <t>Barranca</t>
  </si>
  <si>
    <t>Linaldi</t>
  </si>
  <si>
    <t>Ivan</t>
  </si>
  <si>
    <t>Procoro</t>
  </si>
  <si>
    <t>Calvo</t>
  </si>
  <si>
    <t>Ayala</t>
  </si>
  <si>
    <t>Carrillo</t>
  </si>
  <si>
    <t>Suarez</t>
  </si>
  <si>
    <t>Caraveo</t>
  </si>
  <si>
    <t>Espinoza</t>
  </si>
  <si>
    <t>Vargas</t>
  </si>
  <si>
    <t>Dolores</t>
  </si>
  <si>
    <t>Alfonsin</t>
  </si>
  <si>
    <t>Andres</t>
  </si>
  <si>
    <t>Victor</t>
  </si>
  <si>
    <t>Villegas</t>
  </si>
  <si>
    <t>Zapata</t>
  </si>
  <si>
    <t>Murillo</t>
  </si>
  <si>
    <t>Delgado</t>
  </si>
  <si>
    <t>Efren</t>
  </si>
  <si>
    <t>Melendez</t>
  </si>
  <si>
    <t>Fernandez</t>
  </si>
  <si>
    <t>Tagle</t>
  </si>
  <si>
    <t>Ramirez</t>
  </si>
  <si>
    <t>Ruben</t>
  </si>
  <si>
    <t>Fabian</t>
  </si>
  <si>
    <t>Steve</t>
  </si>
  <si>
    <t>Alberto De Jesus</t>
  </si>
  <si>
    <t>Jose Miguel</t>
  </si>
  <si>
    <t>Jose Fernando</t>
  </si>
  <si>
    <t>Gabriela Del Carmen</t>
  </si>
  <si>
    <t>Maria Jose</t>
  </si>
  <si>
    <t>Karla Berenice</t>
  </si>
  <si>
    <t>Rosa Isela</t>
  </si>
  <si>
    <t>Francisco Javier</t>
  </si>
  <si>
    <t>Jorge Luis</t>
  </si>
  <si>
    <t>Jose Eduardo</t>
  </si>
  <si>
    <t>Fernanda Michael</t>
  </si>
  <si>
    <t>Brenda Maria</t>
  </si>
  <si>
    <t>Luis Carlos</t>
  </si>
  <si>
    <t>Francisco De Jesus</t>
  </si>
  <si>
    <t>Jesus Rogelio</t>
  </si>
  <si>
    <t>Hugo Fernando</t>
  </si>
  <si>
    <t>Diego Adrian</t>
  </si>
  <si>
    <t>Mario Arturo</t>
  </si>
  <si>
    <t>Isabel Teofilo</t>
  </si>
  <si>
    <t>Miguel Angel</t>
  </si>
  <si>
    <t>Jose Rodolfo</t>
  </si>
  <si>
    <t>Usiel Josue</t>
  </si>
  <si>
    <t>ENCARGADA DE OFICINA OPERADORA</t>
  </si>
  <si>
    <t>SECCION DE CONTABILIDAD Y CONTROL PRESUPUESTAL</t>
  </si>
  <si>
    <t>SECCION COMERCIAL</t>
  </si>
  <si>
    <t>SECCION OPERACIÓN Y MANTENIMIENTO</t>
  </si>
  <si>
    <t>SECRETARIA</t>
  </si>
  <si>
    <t>INTENDENTE</t>
  </si>
  <si>
    <t>CAJERO</t>
  </si>
  <si>
    <t>AUXILIAR ADMINISTRATIVO</t>
  </si>
  <si>
    <t>AUXILIAR DE CONTABILIDAD</t>
  </si>
  <si>
    <t>CAJERA</t>
  </si>
  <si>
    <t>AUXILIAR ADMINISTRATIVO DE ALMACEN</t>
  </si>
  <si>
    <t>ENCARGADA DEL AREA ADMINISTRATIVA</t>
  </si>
  <si>
    <t>ENCARGADA DE DEPARTAMENTO DE FACTURACION Y MEDICION</t>
  </si>
  <si>
    <t>ENCARGADA PADRON DE USUARIOS</t>
  </si>
  <si>
    <t>AUXILIAR OPERATIVO DEL AREA COMERCIAL</t>
  </si>
  <si>
    <t>ENCARGADA DE SISTEMAS RURALES</t>
  </si>
  <si>
    <t>ENCARGADO DE RECUPERACION DE REZAGO</t>
  </si>
  <si>
    <t>ENCARGADO DE SISTEMA RURAL</t>
  </si>
  <si>
    <t>PEON GENERAL</t>
  </si>
  <si>
    <t>AUXILIAR ADMINISTRATIVO AREA COMERCIAL</t>
  </si>
  <si>
    <t>FONTANERO</t>
  </si>
  <si>
    <t>AUXILIAR COMERCIAL</t>
  </si>
  <si>
    <t>ENCARGADA DE CONTRATACION Y ATENCION A USUARIOS</t>
  </si>
  <si>
    <t>ENCARGADO DEL AREA COMERCIAL</t>
  </si>
  <si>
    <t>ENCARGADA DE SISTEMA RURAL</t>
  </si>
  <si>
    <t>OPERADOR DE BOMBA</t>
  </si>
  <si>
    <t>ENCARGADO DE SECCION INSTALACION ELECTROMECANICA</t>
  </si>
  <si>
    <t>AUXILIAR SECCION INSTALACION ELECTROMECANICA</t>
  </si>
  <si>
    <t>AUXILIAR ELECTROMECANICO</t>
  </si>
  <si>
    <t>CABO DE LIMPIA BRIGADA SANITARIA</t>
  </si>
  <si>
    <t>AYUDANTE DE BRIGADA DRENAJE SANITARIO</t>
  </si>
  <si>
    <t>ENCARGADO DE SECCION CONTROL DE CALIDAD</t>
  </si>
  <si>
    <t>AYUDANTE DE FONTANERO</t>
  </si>
  <si>
    <t>ALBAÑIL</t>
  </si>
  <si>
    <t>AYUDANTE DE BRIGADA DE DRENAJE SANITARIO</t>
  </si>
  <si>
    <t>OPERADOR DE EQUIPO DE DESAZOLVE</t>
  </si>
  <si>
    <t>ENCARGADO DEL AREA DE OPERACIÓN Y MANTENIMIENTO</t>
  </si>
  <si>
    <t>AUXILIAR DE BRIGADA DE DRENAJE SANITARIO</t>
  </si>
  <si>
    <t>OPERADOR DE EQUIPO DE BOMBEO</t>
  </si>
  <si>
    <t>AUXILIAR DE ALBAÑIL</t>
  </si>
  <si>
    <t>PESOS MEXICANOS</t>
  </si>
  <si>
    <t>ANUAL</t>
  </si>
  <si>
    <t>NO HAY</t>
  </si>
  <si>
    <t>NINGUNA</t>
  </si>
  <si>
    <t>SALARIO</t>
  </si>
  <si>
    <t>QUINCENAL</t>
  </si>
  <si>
    <t>AGUINALDO 1 Y 2</t>
  </si>
  <si>
    <t>NO HUBO</t>
  </si>
  <si>
    <t>SEMESTRAL</t>
  </si>
  <si>
    <t>PRIMA VACACIONAL</t>
  </si>
  <si>
    <t>ESTIMULO POR MODERNIZACION ADMINISTRATIVA</t>
  </si>
  <si>
    <t>RETROACTIVO 2024</t>
  </si>
  <si>
    <t xml:space="preserve">Oficina Operadora de Cosamaloapan este formato corresponde a la información del 4 trimestre 2024.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</si>
</sst>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38.7109375" customWidth="1"/>
    <col min="9" max="9" width="11" bestFit="1" customWidth="1"/>
    <col min="10" max="10" width="13.7109375" customWidth="1"/>
    <col min="11" max="11" width="19.28515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88</v>
      </c>
      <c r="E8">
        <v>1</v>
      </c>
      <c r="F8" t="str">
        <f>G8</f>
        <v>ENCARGADA DE OFICINA OPERADORA</v>
      </c>
      <c r="G8" t="s">
        <v>342</v>
      </c>
      <c r="H8" t="s">
        <v>342</v>
      </c>
      <c r="I8" s="4" t="s">
        <v>212</v>
      </c>
      <c r="J8" t="s">
        <v>213</v>
      </c>
      <c r="K8" t="s">
        <v>214</v>
      </c>
      <c r="L8" t="s">
        <v>92</v>
      </c>
      <c r="M8">
        <f>22617.71*2</f>
        <v>45235.42</v>
      </c>
      <c r="N8" t="s">
        <v>382</v>
      </c>
      <c r="O8">
        <f>16940.28*2</f>
        <v>33880.559999999998</v>
      </c>
      <c r="P8" t="s">
        <v>382</v>
      </c>
      <c r="Q8">
        <v>8</v>
      </c>
      <c r="R8">
        <f t="shared" ref="R8:AC8" si="0">Q8</f>
        <v>8</v>
      </c>
      <c r="S8">
        <f t="shared" si="0"/>
        <v>8</v>
      </c>
      <c r="T8">
        <f t="shared" si="0"/>
        <v>8</v>
      </c>
      <c r="U8">
        <f t="shared" si="0"/>
        <v>8</v>
      </c>
      <c r="V8">
        <f t="shared" si="0"/>
        <v>8</v>
      </c>
      <c r="W8">
        <f t="shared" si="0"/>
        <v>8</v>
      </c>
      <c r="X8">
        <f t="shared" si="0"/>
        <v>8</v>
      </c>
      <c r="Y8">
        <f t="shared" si="0"/>
        <v>8</v>
      </c>
      <c r="Z8">
        <f t="shared" si="0"/>
        <v>8</v>
      </c>
      <c r="AA8">
        <f t="shared" si="0"/>
        <v>8</v>
      </c>
      <c r="AB8">
        <f t="shared" si="0"/>
        <v>8</v>
      </c>
      <c r="AC8">
        <f t="shared" si="0"/>
        <v>8</v>
      </c>
      <c r="AD8" t="s">
        <v>343</v>
      </c>
      <c r="AE8" s="3">
        <v>45657</v>
      </c>
      <c r="AF8" s="5" t="s">
        <v>394</v>
      </c>
    </row>
    <row r="9" spans="1:32" x14ac:dyDescent="0.25">
      <c r="A9">
        <v>2024</v>
      </c>
      <c r="B9" s="3">
        <v>45566</v>
      </c>
      <c r="C9" s="3">
        <v>45657</v>
      </c>
      <c r="D9" t="s">
        <v>84</v>
      </c>
      <c r="E9">
        <v>4</v>
      </c>
      <c r="F9" t="str">
        <f t="shared" ref="F9:F68" si="1">G9</f>
        <v>SECRETARIA</v>
      </c>
      <c r="G9" t="s">
        <v>346</v>
      </c>
      <c r="H9" t="s">
        <v>343</v>
      </c>
      <c r="I9" s="4" t="s">
        <v>215</v>
      </c>
      <c r="J9" t="s">
        <v>216</v>
      </c>
      <c r="K9" t="s">
        <v>217</v>
      </c>
      <c r="L9" t="s">
        <v>92</v>
      </c>
      <c r="M9">
        <f>9460.97*2</f>
        <v>18921.939999999999</v>
      </c>
      <c r="N9" t="s">
        <v>382</v>
      </c>
      <c r="O9">
        <f>7223.19*2</f>
        <v>14446.38</v>
      </c>
      <c r="P9" t="s">
        <v>382</v>
      </c>
      <c r="Q9">
        <v>9</v>
      </c>
      <c r="R9">
        <f t="shared" ref="R9:V68" si="2">Q9</f>
        <v>9</v>
      </c>
      <c r="S9">
        <f t="shared" si="2"/>
        <v>9</v>
      </c>
      <c r="T9">
        <f t="shared" si="2"/>
        <v>9</v>
      </c>
      <c r="U9">
        <f t="shared" si="2"/>
        <v>9</v>
      </c>
      <c r="V9">
        <f t="shared" si="2"/>
        <v>9</v>
      </c>
      <c r="W9">
        <f t="shared" ref="W9:AA68" si="3">V9</f>
        <v>9</v>
      </c>
      <c r="X9">
        <f t="shared" si="3"/>
        <v>9</v>
      </c>
      <c r="Y9">
        <f t="shared" si="3"/>
        <v>9</v>
      </c>
      <c r="Z9">
        <f t="shared" si="3"/>
        <v>9</v>
      </c>
      <c r="AA9">
        <f t="shared" si="3"/>
        <v>9</v>
      </c>
      <c r="AB9">
        <f t="shared" ref="AB9:AC68" si="4">AA9</f>
        <v>9</v>
      </c>
      <c r="AC9">
        <f t="shared" si="4"/>
        <v>9</v>
      </c>
      <c r="AD9" t="s">
        <v>343</v>
      </c>
      <c r="AE9" s="3">
        <v>45657</v>
      </c>
      <c r="AF9" s="5" t="s">
        <v>394</v>
      </c>
    </row>
    <row r="10" spans="1:32" x14ac:dyDescent="0.25">
      <c r="A10">
        <v>2024</v>
      </c>
      <c r="B10" s="3">
        <v>45566</v>
      </c>
      <c r="C10" s="3">
        <v>45657</v>
      </c>
      <c r="D10" t="s">
        <v>84</v>
      </c>
      <c r="E10">
        <v>5</v>
      </c>
      <c r="F10" t="str">
        <f t="shared" si="1"/>
        <v>INTENDENTE</v>
      </c>
      <c r="G10" t="s">
        <v>347</v>
      </c>
      <c r="H10" t="s">
        <v>343</v>
      </c>
      <c r="I10" s="4" t="s">
        <v>218</v>
      </c>
      <c r="J10" t="s">
        <v>219</v>
      </c>
      <c r="K10" t="s">
        <v>220</v>
      </c>
      <c r="L10" t="s">
        <v>92</v>
      </c>
      <c r="M10">
        <f>6218.22*2</f>
        <v>12436.44</v>
      </c>
      <c r="N10" t="s">
        <v>382</v>
      </c>
      <c r="O10">
        <f>2730.69*2</f>
        <v>5461.38</v>
      </c>
      <c r="P10" t="s">
        <v>382</v>
      </c>
      <c r="Q10">
        <v>10</v>
      </c>
      <c r="R10">
        <f t="shared" si="2"/>
        <v>10</v>
      </c>
      <c r="S10">
        <f t="shared" si="2"/>
        <v>10</v>
      </c>
      <c r="T10">
        <f t="shared" si="2"/>
        <v>10</v>
      </c>
      <c r="U10">
        <f t="shared" si="2"/>
        <v>10</v>
      </c>
      <c r="V10">
        <f t="shared" si="2"/>
        <v>10</v>
      </c>
      <c r="W10">
        <f t="shared" si="3"/>
        <v>10</v>
      </c>
      <c r="X10">
        <f t="shared" si="3"/>
        <v>10</v>
      </c>
      <c r="Y10">
        <f t="shared" si="3"/>
        <v>10</v>
      </c>
      <c r="Z10">
        <f t="shared" si="3"/>
        <v>10</v>
      </c>
      <c r="AA10">
        <f t="shared" si="3"/>
        <v>10</v>
      </c>
      <c r="AB10">
        <f t="shared" si="4"/>
        <v>10</v>
      </c>
      <c r="AC10">
        <f t="shared" si="4"/>
        <v>10</v>
      </c>
      <c r="AD10" t="s">
        <v>343</v>
      </c>
      <c r="AE10" s="3">
        <v>45657</v>
      </c>
      <c r="AF10" s="5" t="s">
        <v>394</v>
      </c>
    </row>
    <row r="11" spans="1:32" x14ac:dyDescent="0.25">
      <c r="A11">
        <v>2024</v>
      </c>
      <c r="B11" s="3">
        <v>45566</v>
      </c>
      <c r="C11" s="3">
        <v>45657</v>
      </c>
      <c r="D11" t="s">
        <v>84</v>
      </c>
      <c r="E11">
        <v>4</v>
      </c>
      <c r="F11" t="str">
        <f t="shared" si="1"/>
        <v>CAJERO</v>
      </c>
      <c r="G11" t="s">
        <v>348</v>
      </c>
      <c r="H11" t="s">
        <v>343</v>
      </c>
      <c r="I11" s="4" t="s">
        <v>221</v>
      </c>
      <c r="J11" t="s">
        <v>222</v>
      </c>
      <c r="K11" t="s">
        <v>320</v>
      </c>
      <c r="L11" t="s">
        <v>91</v>
      </c>
      <c r="M11">
        <f>8473.77*2</f>
        <v>16947.54</v>
      </c>
      <c r="N11" t="s">
        <v>382</v>
      </c>
      <c r="O11">
        <f>3460.18*2</f>
        <v>6920.36</v>
      </c>
      <c r="P11" t="s">
        <v>382</v>
      </c>
      <c r="Q11">
        <v>11</v>
      </c>
      <c r="R11">
        <f t="shared" si="2"/>
        <v>11</v>
      </c>
      <c r="S11">
        <f t="shared" si="2"/>
        <v>11</v>
      </c>
      <c r="T11">
        <f t="shared" si="2"/>
        <v>11</v>
      </c>
      <c r="U11">
        <f t="shared" si="2"/>
        <v>11</v>
      </c>
      <c r="V11">
        <f t="shared" si="2"/>
        <v>11</v>
      </c>
      <c r="W11">
        <f t="shared" si="3"/>
        <v>11</v>
      </c>
      <c r="X11">
        <f t="shared" si="3"/>
        <v>11</v>
      </c>
      <c r="Y11">
        <f t="shared" si="3"/>
        <v>11</v>
      </c>
      <c r="Z11">
        <f t="shared" si="3"/>
        <v>11</v>
      </c>
      <c r="AA11">
        <f t="shared" si="3"/>
        <v>11</v>
      </c>
      <c r="AB11">
        <f t="shared" si="4"/>
        <v>11</v>
      </c>
      <c r="AC11">
        <f t="shared" si="4"/>
        <v>11</v>
      </c>
      <c r="AD11" t="s">
        <v>343</v>
      </c>
      <c r="AE11" s="3">
        <v>45657</v>
      </c>
      <c r="AF11" s="5" t="s">
        <v>394</v>
      </c>
    </row>
    <row r="12" spans="1:32" x14ac:dyDescent="0.25">
      <c r="A12">
        <v>2024</v>
      </c>
      <c r="B12" s="3">
        <v>45566</v>
      </c>
      <c r="C12" s="3">
        <v>45657</v>
      </c>
      <c r="D12" t="s">
        <v>84</v>
      </c>
      <c r="E12">
        <v>4</v>
      </c>
      <c r="F12" t="str">
        <f t="shared" si="1"/>
        <v>AUXILIAR ADMINISTRATIVO</v>
      </c>
      <c r="G12" t="s">
        <v>349</v>
      </c>
      <c r="H12" t="s">
        <v>343</v>
      </c>
      <c r="I12" s="4" t="s">
        <v>223</v>
      </c>
      <c r="J12" t="s">
        <v>224</v>
      </c>
      <c r="K12" t="s">
        <v>321</v>
      </c>
      <c r="L12" t="s">
        <v>91</v>
      </c>
      <c r="M12">
        <f>7465.72*2</f>
        <v>14931.44</v>
      </c>
      <c r="N12" t="s">
        <v>382</v>
      </c>
      <c r="O12">
        <f>5139.36*2</f>
        <v>10278.719999999999</v>
      </c>
      <c r="P12" t="s">
        <v>382</v>
      </c>
      <c r="Q12">
        <v>12</v>
      </c>
      <c r="R12">
        <f t="shared" si="2"/>
        <v>12</v>
      </c>
      <c r="S12">
        <f t="shared" si="2"/>
        <v>12</v>
      </c>
      <c r="T12">
        <f t="shared" si="2"/>
        <v>12</v>
      </c>
      <c r="U12">
        <f t="shared" si="2"/>
        <v>12</v>
      </c>
      <c r="V12">
        <f t="shared" si="2"/>
        <v>12</v>
      </c>
      <c r="W12">
        <f t="shared" si="3"/>
        <v>12</v>
      </c>
      <c r="X12">
        <f t="shared" si="3"/>
        <v>12</v>
      </c>
      <c r="Y12">
        <f t="shared" si="3"/>
        <v>12</v>
      </c>
      <c r="Z12">
        <f t="shared" si="3"/>
        <v>12</v>
      </c>
      <c r="AA12">
        <f t="shared" si="3"/>
        <v>12</v>
      </c>
      <c r="AB12">
        <f t="shared" si="4"/>
        <v>12</v>
      </c>
      <c r="AC12">
        <f t="shared" si="4"/>
        <v>12</v>
      </c>
      <c r="AD12" t="s">
        <v>343</v>
      </c>
      <c r="AE12" s="3">
        <v>45657</v>
      </c>
      <c r="AF12" s="5" t="s">
        <v>394</v>
      </c>
    </row>
    <row r="13" spans="1:32" x14ac:dyDescent="0.25">
      <c r="A13">
        <v>2024</v>
      </c>
      <c r="B13" s="3">
        <v>45566</v>
      </c>
      <c r="C13" s="3">
        <v>45657</v>
      </c>
      <c r="D13" t="s">
        <v>84</v>
      </c>
      <c r="E13">
        <v>4</v>
      </c>
      <c r="F13" t="str">
        <f t="shared" si="1"/>
        <v>SECRETARIA</v>
      </c>
      <c r="G13" t="s">
        <v>346</v>
      </c>
      <c r="H13" t="s">
        <v>343</v>
      </c>
      <c r="I13" s="4" t="s">
        <v>226</v>
      </c>
      <c r="J13" t="s">
        <v>227</v>
      </c>
      <c r="K13" t="s">
        <v>228</v>
      </c>
      <c r="L13" t="s">
        <v>92</v>
      </c>
      <c r="M13">
        <f>10675.97*2</f>
        <v>21351.94</v>
      </c>
      <c r="N13" t="s">
        <v>382</v>
      </c>
      <c r="O13">
        <f>4509.92*2</f>
        <v>9019.84</v>
      </c>
      <c r="P13" t="s">
        <v>382</v>
      </c>
      <c r="Q13">
        <v>13</v>
      </c>
      <c r="R13">
        <f t="shared" si="2"/>
        <v>13</v>
      </c>
      <c r="S13">
        <f t="shared" si="2"/>
        <v>13</v>
      </c>
      <c r="T13">
        <f t="shared" si="2"/>
        <v>13</v>
      </c>
      <c r="U13">
        <f t="shared" si="2"/>
        <v>13</v>
      </c>
      <c r="V13">
        <f t="shared" si="2"/>
        <v>13</v>
      </c>
      <c r="W13">
        <f t="shared" si="3"/>
        <v>13</v>
      </c>
      <c r="X13">
        <f t="shared" si="3"/>
        <v>13</v>
      </c>
      <c r="Y13">
        <f t="shared" si="3"/>
        <v>13</v>
      </c>
      <c r="Z13">
        <f t="shared" si="3"/>
        <v>13</v>
      </c>
      <c r="AA13">
        <f t="shared" si="3"/>
        <v>13</v>
      </c>
      <c r="AB13">
        <f t="shared" si="4"/>
        <v>13</v>
      </c>
      <c r="AC13">
        <f t="shared" si="4"/>
        <v>13</v>
      </c>
      <c r="AD13" t="s">
        <v>343</v>
      </c>
      <c r="AE13" s="3">
        <v>45657</v>
      </c>
      <c r="AF13" s="5" t="s">
        <v>394</v>
      </c>
    </row>
    <row r="14" spans="1:32" x14ac:dyDescent="0.25">
      <c r="A14">
        <v>2024</v>
      </c>
      <c r="B14" s="3">
        <v>45566</v>
      </c>
      <c r="C14" s="3">
        <v>45657</v>
      </c>
      <c r="D14" t="s">
        <v>84</v>
      </c>
      <c r="E14">
        <v>4</v>
      </c>
      <c r="F14" t="str">
        <f t="shared" si="1"/>
        <v>AUXILIAR DE CONTABILIDAD</v>
      </c>
      <c r="G14" t="s">
        <v>350</v>
      </c>
      <c r="H14" t="s">
        <v>343</v>
      </c>
      <c r="I14" s="4" t="s">
        <v>229</v>
      </c>
      <c r="J14" t="s">
        <v>230</v>
      </c>
      <c r="K14" t="s">
        <v>322</v>
      </c>
      <c r="L14" t="s">
        <v>91</v>
      </c>
      <c r="M14">
        <f>10129.72*2</f>
        <v>20259.439999999999</v>
      </c>
      <c r="N14" t="s">
        <v>382</v>
      </c>
      <c r="O14">
        <f>7594.26*2</f>
        <v>15188.52</v>
      </c>
      <c r="P14" t="s">
        <v>382</v>
      </c>
      <c r="Q14">
        <v>14</v>
      </c>
      <c r="R14">
        <f t="shared" si="2"/>
        <v>14</v>
      </c>
      <c r="S14">
        <f t="shared" si="2"/>
        <v>14</v>
      </c>
      <c r="T14">
        <f t="shared" si="2"/>
        <v>14</v>
      </c>
      <c r="U14">
        <f t="shared" si="2"/>
        <v>14</v>
      </c>
      <c r="V14">
        <f t="shared" si="2"/>
        <v>14</v>
      </c>
      <c r="W14">
        <f t="shared" si="3"/>
        <v>14</v>
      </c>
      <c r="X14">
        <f t="shared" si="3"/>
        <v>14</v>
      </c>
      <c r="Y14">
        <f t="shared" si="3"/>
        <v>14</v>
      </c>
      <c r="Z14">
        <f t="shared" si="3"/>
        <v>14</v>
      </c>
      <c r="AA14">
        <f t="shared" si="3"/>
        <v>14</v>
      </c>
      <c r="AB14">
        <f t="shared" si="4"/>
        <v>14</v>
      </c>
      <c r="AC14">
        <f t="shared" si="4"/>
        <v>14</v>
      </c>
      <c r="AD14" t="s">
        <v>343</v>
      </c>
      <c r="AE14" s="3">
        <v>45657</v>
      </c>
      <c r="AF14" s="5" t="s">
        <v>394</v>
      </c>
    </row>
    <row r="15" spans="1:32" x14ac:dyDescent="0.25">
      <c r="A15">
        <v>2024</v>
      </c>
      <c r="B15" s="3">
        <v>45566</v>
      </c>
      <c r="C15" s="3">
        <v>45657</v>
      </c>
      <c r="D15" t="s">
        <v>84</v>
      </c>
      <c r="E15">
        <v>4</v>
      </c>
      <c r="F15" t="str">
        <f t="shared" si="1"/>
        <v>CAJERA</v>
      </c>
      <c r="G15" t="s">
        <v>351</v>
      </c>
      <c r="H15" t="s">
        <v>343</v>
      </c>
      <c r="I15" s="4" t="s">
        <v>231</v>
      </c>
      <c r="J15" t="s">
        <v>232</v>
      </c>
      <c r="K15" t="s">
        <v>233</v>
      </c>
      <c r="L15" t="s">
        <v>92</v>
      </c>
      <c r="M15">
        <f>7920.52*2</f>
        <v>15841.04</v>
      </c>
      <c r="N15" t="s">
        <v>382</v>
      </c>
      <c r="O15">
        <f>6295.1*2</f>
        <v>12590.2</v>
      </c>
      <c r="P15" t="s">
        <v>382</v>
      </c>
      <c r="Q15">
        <v>15</v>
      </c>
      <c r="R15">
        <f t="shared" si="2"/>
        <v>15</v>
      </c>
      <c r="S15">
        <f t="shared" si="2"/>
        <v>15</v>
      </c>
      <c r="T15">
        <f t="shared" si="2"/>
        <v>15</v>
      </c>
      <c r="U15">
        <f t="shared" si="2"/>
        <v>15</v>
      </c>
      <c r="V15">
        <f t="shared" si="2"/>
        <v>15</v>
      </c>
      <c r="W15">
        <f t="shared" si="3"/>
        <v>15</v>
      </c>
      <c r="X15">
        <f t="shared" si="3"/>
        <v>15</v>
      </c>
      <c r="Y15">
        <f t="shared" si="3"/>
        <v>15</v>
      </c>
      <c r="Z15">
        <f t="shared" si="3"/>
        <v>15</v>
      </c>
      <c r="AA15">
        <f t="shared" si="3"/>
        <v>15</v>
      </c>
      <c r="AB15">
        <f t="shared" si="4"/>
        <v>15</v>
      </c>
      <c r="AC15">
        <f t="shared" si="4"/>
        <v>15</v>
      </c>
      <c r="AD15" t="s">
        <v>343</v>
      </c>
      <c r="AE15" s="3">
        <v>45657</v>
      </c>
      <c r="AF15" s="5" t="s">
        <v>394</v>
      </c>
    </row>
    <row r="16" spans="1:32" x14ac:dyDescent="0.25">
      <c r="A16">
        <v>2024</v>
      </c>
      <c r="B16" s="3">
        <v>45566</v>
      </c>
      <c r="C16" s="3">
        <v>45657</v>
      </c>
      <c r="D16" t="s">
        <v>84</v>
      </c>
      <c r="E16">
        <v>4</v>
      </c>
      <c r="F16" t="str">
        <f t="shared" si="1"/>
        <v>AUXILIAR ADMINISTRATIVO DE ALMACEN</v>
      </c>
      <c r="G16" t="s">
        <v>352</v>
      </c>
      <c r="H16" t="s">
        <v>343</v>
      </c>
      <c r="I16" s="4" t="s">
        <v>234</v>
      </c>
      <c r="J16" t="s">
        <v>235</v>
      </c>
      <c r="K16" t="s">
        <v>323</v>
      </c>
      <c r="L16" t="s">
        <v>92</v>
      </c>
      <c r="M16">
        <f>5882.32*2</f>
        <v>11764.64</v>
      </c>
      <c r="N16" t="s">
        <v>382</v>
      </c>
      <c r="O16">
        <f>2335.02*2</f>
        <v>4670.04</v>
      </c>
      <c r="P16" t="s">
        <v>382</v>
      </c>
      <c r="Q16">
        <v>16</v>
      </c>
      <c r="R16">
        <f t="shared" si="2"/>
        <v>16</v>
      </c>
      <c r="S16">
        <f t="shared" si="2"/>
        <v>16</v>
      </c>
      <c r="T16">
        <f t="shared" si="2"/>
        <v>16</v>
      </c>
      <c r="U16">
        <f t="shared" si="2"/>
        <v>16</v>
      </c>
      <c r="V16">
        <f t="shared" si="2"/>
        <v>16</v>
      </c>
      <c r="W16">
        <f t="shared" si="3"/>
        <v>16</v>
      </c>
      <c r="X16">
        <f t="shared" si="3"/>
        <v>16</v>
      </c>
      <c r="Y16">
        <f t="shared" si="3"/>
        <v>16</v>
      </c>
      <c r="Z16">
        <f t="shared" si="3"/>
        <v>16</v>
      </c>
      <c r="AA16">
        <f t="shared" si="3"/>
        <v>16</v>
      </c>
      <c r="AB16">
        <f t="shared" si="4"/>
        <v>16</v>
      </c>
      <c r="AC16">
        <f t="shared" si="4"/>
        <v>16</v>
      </c>
      <c r="AD16" t="s">
        <v>343</v>
      </c>
      <c r="AE16" s="3">
        <v>45657</v>
      </c>
      <c r="AF16" s="5" t="s">
        <v>394</v>
      </c>
    </row>
    <row r="17" spans="1:32" x14ac:dyDescent="0.25">
      <c r="A17">
        <v>2024</v>
      </c>
      <c r="B17" s="3">
        <v>45566</v>
      </c>
      <c r="C17" s="3">
        <v>45657</v>
      </c>
      <c r="D17" t="s">
        <v>84</v>
      </c>
      <c r="E17">
        <v>4</v>
      </c>
      <c r="F17" t="str">
        <f t="shared" si="1"/>
        <v>AUXILIAR DE CONTABILIDAD</v>
      </c>
      <c r="G17" t="s">
        <v>350</v>
      </c>
      <c r="H17" t="s">
        <v>343</v>
      </c>
      <c r="I17" s="4" t="s">
        <v>236</v>
      </c>
      <c r="J17" t="s">
        <v>237</v>
      </c>
      <c r="K17" t="s">
        <v>324</v>
      </c>
      <c r="L17" t="s">
        <v>92</v>
      </c>
      <c r="M17">
        <f>10298.17*2</f>
        <v>20596.34</v>
      </c>
      <c r="N17" t="s">
        <v>382</v>
      </c>
      <c r="O17">
        <f>7861.98*2</f>
        <v>15723.96</v>
      </c>
      <c r="P17" t="s">
        <v>382</v>
      </c>
      <c r="Q17">
        <v>17</v>
      </c>
      <c r="R17">
        <f t="shared" si="2"/>
        <v>17</v>
      </c>
      <c r="S17">
        <f t="shared" si="2"/>
        <v>17</v>
      </c>
      <c r="T17">
        <f t="shared" si="2"/>
        <v>17</v>
      </c>
      <c r="U17">
        <f t="shared" si="2"/>
        <v>17</v>
      </c>
      <c r="V17">
        <f t="shared" si="2"/>
        <v>17</v>
      </c>
      <c r="W17">
        <f t="shared" si="3"/>
        <v>17</v>
      </c>
      <c r="X17">
        <f t="shared" si="3"/>
        <v>17</v>
      </c>
      <c r="Y17">
        <f t="shared" si="3"/>
        <v>17</v>
      </c>
      <c r="Z17">
        <f t="shared" si="3"/>
        <v>17</v>
      </c>
      <c r="AA17">
        <f t="shared" si="3"/>
        <v>17</v>
      </c>
      <c r="AB17">
        <f t="shared" si="4"/>
        <v>17</v>
      </c>
      <c r="AC17">
        <f t="shared" si="4"/>
        <v>17</v>
      </c>
      <c r="AD17" t="s">
        <v>343</v>
      </c>
      <c r="AE17" s="3">
        <v>45657</v>
      </c>
      <c r="AF17" s="5" t="s">
        <v>394</v>
      </c>
    </row>
    <row r="18" spans="1:32" x14ac:dyDescent="0.25">
      <c r="A18">
        <v>2024</v>
      </c>
      <c r="B18" s="3">
        <v>45566</v>
      </c>
      <c r="C18" s="3">
        <v>45657</v>
      </c>
      <c r="D18" t="s">
        <v>88</v>
      </c>
      <c r="E18">
        <v>3</v>
      </c>
      <c r="F18" t="str">
        <f t="shared" si="1"/>
        <v>ENCARGADA DEL AREA ADMINISTRATIVA</v>
      </c>
      <c r="G18" t="s">
        <v>353</v>
      </c>
      <c r="H18" t="s">
        <v>343</v>
      </c>
      <c r="I18" s="4" t="s">
        <v>238</v>
      </c>
      <c r="J18" t="s">
        <v>239</v>
      </c>
      <c r="K18" t="s">
        <v>325</v>
      </c>
      <c r="L18" t="s">
        <v>92</v>
      </c>
      <c r="M18">
        <f>15985.44*2</f>
        <v>31970.880000000001</v>
      </c>
      <c r="N18" t="s">
        <v>382</v>
      </c>
      <c r="O18">
        <f>10997.13*2</f>
        <v>21994.26</v>
      </c>
      <c r="P18" t="s">
        <v>382</v>
      </c>
      <c r="Q18">
        <v>18</v>
      </c>
      <c r="R18">
        <f t="shared" si="2"/>
        <v>18</v>
      </c>
      <c r="S18">
        <f t="shared" si="2"/>
        <v>18</v>
      </c>
      <c r="T18">
        <f t="shared" si="2"/>
        <v>18</v>
      </c>
      <c r="U18">
        <f t="shared" si="2"/>
        <v>18</v>
      </c>
      <c r="V18">
        <f t="shared" si="2"/>
        <v>18</v>
      </c>
      <c r="W18">
        <f t="shared" si="3"/>
        <v>18</v>
      </c>
      <c r="X18">
        <f t="shared" si="3"/>
        <v>18</v>
      </c>
      <c r="Y18">
        <f t="shared" si="3"/>
        <v>18</v>
      </c>
      <c r="Z18">
        <f t="shared" si="3"/>
        <v>18</v>
      </c>
      <c r="AA18">
        <f t="shared" si="3"/>
        <v>18</v>
      </c>
      <c r="AB18">
        <f t="shared" si="4"/>
        <v>18</v>
      </c>
      <c r="AC18">
        <f t="shared" si="4"/>
        <v>18</v>
      </c>
      <c r="AD18" t="s">
        <v>343</v>
      </c>
      <c r="AE18" s="3">
        <v>45657</v>
      </c>
      <c r="AF18" s="5" t="s">
        <v>394</v>
      </c>
    </row>
    <row r="19" spans="1:32" x14ac:dyDescent="0.25">
      <c r="A19">
        <v>2024</v>
      </c>
      <c r="B19" s="3">
        <v>45566</v>
      </c>
      <c r="C19" s="3">
        <v>45657</v>
      </c>
      <c r="D19" t="s">
        <v>84</v>
      </c>
      <c r="E19">
        <v>4</v>
      </c>
      <c r="F19" t="str">
        <f t="shared" si="1"/>
        <v>ENCARGADA DE DEPARTAMENTO DE FACTURACION Y MEDICION</v>
      </c>
      <c r="G19" t="s">
        <v>354</v>
      </c>
      <c r="H19" t="s">
        <v>344</v>
      </c>
      <c r="I19" s="4" t="s">
        <v>232</v>
      </c>
      <c r="J19" t="s">
        <v>240</v>
      </c>
      <c r="K19" t="s">
        <v>241</v>
      </c>
      <c r="L19" t="s">
        <v>92</v>
      </c>
      <c r="M19">
        <f>12081.62*2</f>
        <v>24163.24</v>
      </c>
      <c r="N19" t="s">
        <v>382</v>
      </c>
      <c r="O19">
        <f>8972.81*2</f>
        <v>17945.62</v>
      </c>
      <c r="P19" t="s">
        <v>382</v>
      </c>
      <c r="Q19">
        <v>19</v>
      </c>
      <c r="R19">
        <f t="shared" si="2"/>
        <v>19</v>
      </c>
      <c r="S19">
        <f t="shared" si="2"/>
        <v>19</v>
      </c>
      <c r="T19">
        <f t="shared" si="2"/>
        <v>19</v>
      </c>
      <c r="U19">
        <f t="shared" si="2"/>
        <v>19</v>
      </c>
      <c r="V19">
        <f t="shared" si="2"/>
        <v>19</v>
      </c>
      <c r="W19">
        <f t="shared" si="3"/>
        <v>19</v>
      </c>
      <c r="X19">
        <f t="shared" si="3"/>
        <v>19</v>
      </c>
      <c r="Y19">
        <f t="shared" si="3"/>
        <v>19</v>
      </c>
      <c r="Z19">
        <f t="shared" si="3"/>
        <v>19</v>
      </c>
      <c r="AA19">
        <f t="shared" si="3"/>
        <v>19</v>
      </c>
      <c r="AB19">
        <f t="shared" si="4"/>
        <v>19</v>
      </c>
      <c r="AC19">
        <f t="shared" si="4"/>
        <v>19</v>
      </c>
      <c r="AD19" t="s">
        <v>343</v>
      </c>
      <c r="AE19" s="3">
        <v>45657</v>
      </c>
      <c r="AF19" s="5" t="s">
        <v>394</v>
      </c>
    </row>
    <row r="20" spans="1:32" x14ac:dyDescent="0.25">
      <c r="A20">
        <v>2024</v>
      </c>
      <c r="B20" s="3">
        <v>45566</v>
      </c>
      <c r="C20" s="3">
        <v>45657</v>
      </c>
      <c r="D20" t="s">
        <v>84</v>
      </c>
      <c r="E20">
        <v>4</v>
      </c>
      <c r="F20" t="str">
        <f t="shared" si="1"/>
        <v>ENCARGADA PADRON DE USUARIOS</v>
      </c>
      <c r="G20" t="s">
        <v>355</v>
      </c>
      <c r="H20" t="s">
        <v>344</v>
      </c>
      <c r="I20" s="4" t="s">
        <v>242</v>
      </c>
      <c r="J20" t="s">
        <v>218</v>
      </c>
      <c r="K20" t="s">
        <v>326</v>
      </c>
      <c r="L20" t="s">
        <v>92</v>
      </c>
      <c r="M20">
        <f>10925.42*2</f>
        <v>21850.84</v>
      </c>
      <c r="N20" t="s">
        <v>382</v>
      </c>
      <c r="O20">
        <f>4615.49*2</f>
        <v>9230.98</v>
      </c>
      <c r="P20" t="s">
        <v>382</v>
      </c>
      <c r="Q20">
        <v>20</v>
      </c>
      <c r="R20">
        <f t="shared" si="2"/>
        <v>20</v>
      </c>
      <c r="S20">
        <f t="shared" si="2"/>
        <v>20</v>
      </c>
      <c r="T20">
        <f t="shared" si="2"/>
        <v>20</v>
      </c>
      <c r="U20">
        <f t="shared" si="2"/>
        <v>20</v>
      </c>
      <c r="V20">
        <f t="shared" si="2"/>
        <v>20</v>
      </c>
      <c r="W20">
        <f t="shared" si="3"/>
        <v>20</v>
      </c>
      <c r="X20">
        <f t="shared" si="3"/>
        <v>20</v>
      </c>
      <c r="Y20">
        <f t="shared" si="3"/>
        <v>20</v>
      </c>
      <c r="Z20">
        <f t="shared" si="3"/>
        <v>20</v>
      </c>
      <c r="AA20">
        <f t="shared" si="3"/>
        <v>20</v>
      </c>
      <c r="AB20">
        <f t="shared" si="4"/>
        <v>20</v>
      </c>
      <c r="AC20">
        <f t="shared" si="4"/>
        <v>20</v>
      </c>
      <c r="AD20" t="s">
        <v>343</v>
      </c>
      <c r="AE20" s="3">
        <v>45657</v>
      </c>
      <c r="AF20" s="5" t="s">
        <v>394</v>
      </c>
    </row>
    <row r="21" spans="1:32" x14ac:dyDescent="0.25">
      <c r="A21">
        <v>2024</v>
      </c>
      <c r="B21" s="3">
        <v>45566</v>
      </c>
      <c r="C21" s="3">
        <v>45657</v>
      </c>
      <c r="D21" t="s">
        <v>84</v>
      </c>
      <c r="E21">
        <v>4</v>
      </c>
      <c r="F21" t="str">
        <f t="shared" si="1"/>
        <v>AUXILIAR OPERATIVO DEL AREA COMERCIAL</v>
      </c>
      <c r="G21" t="s">
        <v>356</v>
      </c>
      <c r="H21" t="s">
        <v>344</v>
      </c>
      <c r="I21" s="4" t="s">
        <v>219</v>
      </c>
      <c r="J21" t="s">
        <v>243</v>
      </c>
      <c r="K21" t="s">
        <v>327</v>
      </c>
      <c r="L21" t="s">
        <v>91</v>
      </c>
      <c r="M21">
        <f>6611.72*2</f>
        <v>13223.44</v>
      </c>
      <c r="N21" t="s">
        <v>382</v>
      </c>
      <c r="O21">
        <f>5537.68*2</f>
        <v>11075.36</v>
      </c>
      <c r="P21" t="s">
        <v>382</v>
      </c>
      <c r="Q21">
        <v>21</v>
      </c>
      <c r="R21">
        <f t="shared" si="2"/>
        <v>21</v>
      </c>
      <c r="S21">
        <f t="shared" si="2"/>
        <v>21</v>
      </c>
      <c r="T21">
        <f t="shared" si="2"/>
        <v>21</v>
      </c>
      <c r="U21">
        <f t="shared" si="2"/>
        <v>21</v>
      </c>
      <c r="V21">
        <f t="shared" si="2"/>
        <v>21</v>
      </c>
      <c r="W21">
        <f t="shared" si="3"/>
        <v>21</v>
      </c>
      <c r="X21">
        <f t="shared" si="3"/>
        <v>21</v>
      </c>
      <c r="Y21">
        <f t="shared" si="3"/>
        <v>21</v>
      </c>
      <c r="Z21">
        <f t="shared" si="3"/>
        <v>21</v>
      </c>
      <c r="AA21">
        <f t="shared" si="3"/>
        <v>21</v>
      </c>
      <c r="AB21">
        <f t="shared" si="4"/>
        <v>21</v>
      </c>
      <c r="AC21">
        <f t="shared" si="4"/>
        <v>21</v>
      </c>
      <c r="AD21" t="s">
        <v>343</v>
      </c>
      <c r="AE21" s="3">
        <v>45657</v>
      </c>
      <c r="AF21" s="5" t="s">
        <v>394</v>
      </c>
    </row>
    <row r="22" spans="1:32" x14ac:dyDescent="0.25">
      <c r="A22">
        <v>2024</v>
      </c>
      <c r="B22" s="3">
        <v>45566</v>
      </c>
      <c r="C22" s="3">
        <v>45657</v>
      </c>
      <c r="D22" t="s">
        <v>84</v>
      </c>
      <c r="E22">
        <v>4</v>
      </c>
      <c r="F22" t="str">
        <f t="shared" si="1"/>
        <v>ENCARGADA DE SISTEMAS RURALES</v>
      </c>
      <c r="G22" t="s">
        <v>357</v>
      </c>
      <c r="H22" t="s">
        <v>344</v>
      </c>
      <c r="I22" s="4" t="s">
        <v>244</v>
      </c>
      <c r="J22" t="s">
        <v>231</v>
      </c>
      <c r="K22" t="s">
        <v>245</v>
      </c>
      <c r="L22" t="s">
        <v>92</v>
      </c>
      <c r="M22">
        <f>10352.42*2</f>
        <v>20704.84</v>
      </c>
      <c r="N22" t="s">
        <v>382</v>
      </c>
      <c r="O22">
        <f>4052.74*2</f>
        <v>8105.48</v>
      </c>
      <c r="P22" t="s">
        <v>382</v>
      </c>
      <c r="Q22">
        <v>22</v>
      </c>
      <c r="R22">
        <f t="shared" si="2"/>
        <v>22</v>
      </c>
      <c r="S22">
        <f t="shared" si="2"/>
        <v>22</v>
      </c>
      <c r="T22">
        <f t="shared" si="2"/>
        <v>22</v>
      </c>
      <c r="U22">
        <f t="shared" si="2"/>
        <v>22</v>
      </c>
      <c r="V22">
        <f t="shared" si="2"/>
        <v>22</v>
      </c>
      <c r="W22">
        <f t="shared" si="3"/>
        <v>22</v>
      </c>
      <c r="X22">
        <f t="shared" si="3"/>
        <v>22</v>
      </c>
      <c r="Y22">
        <f t="shared" si="3"/>
        <v>22</v>
      </c>
      <c r="Z22">
        <f t="shared" si="3"/>
        <v>22</v>
      </c>
      <c r="AA22">
        <f t="shared" si="3"/>
        <v>22</v>
      </c>
      <c r="AB22">
        <f t="shared" si="4"/>
        <v>22</v>
      </c>
      <c r="AC22">
        <f t="shared" si="4"/>
        <v>22</v>
      </c>
      <c r="AD22" t="s">
        <v>343</v>
      </c>
      <c r="AE22" s="3">
        <v>45657</v>
      </c>
      <c r="AF22" s="5" t="s">
        <v>394</v>
      </c>
    </row>
    <row r="23" spans="1:32" x14ac:dyDescent="0.25">
      <c r="A23">
        <v>2024</v>
      </c>
      <c r="B23" s="3">
        <v>45566</v>
      </c>
      <c r="C23" s="3">
        <v>45657</v>
      </c>
      <c r="D23" t="s">
        <v>84</v>
      </c>
      <c r="E23">
        <v>4</v>
      </c>
      <c r="F23" t="str">
        <f t="shared" si="1"/>
        <v>ENCARGADO DE RECUPERACION DE REZAGO</v>
      </c>
      <c r="G23" t="s">
        <v>358</v>
      </c>
      <c r="H23" t="s">
        <v>344</v>
      </c>
      <c r="I23" s="4" t="s">
        <v>232</v>
      </c>
      <c r="J23" t="s">
        <v>246</v>
      </c>
      <c r="K23" t="s">
        <v>247</v>
      </c>
      <c r="L23" t="s">
        <v>91</v>
      </c>
      <c r="M23">
        <f>9119.42*2</f>
        <v>18238.84</v>
      </c>
      <c r="N23" t="s">
        <v>382</v>
      </c>
      <c r="O23">
        <f>7093.28*2</f>
        <v>14186.56</v>
      </c>
      <c r="P23" t="s">
        <v>382</v>
      </c>
      <c r="Q23">
        <v>23</v>
      </c>
      <c r="R23">
        <f t="shared" si="2"/>
        <v>23</v>
      </c>
      <c r="S23">
        <f t="shared" si="2"/>
        <v>23</v>
      </c>
      <c r="T23">
        <f t="shared" si="2"/>
        <v>23</v>
      </c>
      <c r="U23">
        <f t="shared" si="2"/>
        <v>23</v>
      </c>
      <c r="V23">
        <f t="shared" si="2"/>
        <v>23</v>
      </c>
      <c r="W23">
        <f t="shared" si="3"/>
        <v>23</v>
      </c>
      <c r="X23">
        <f t="shared" si="3"/>
        <v>23</v>
      </c>
      <c r="Y23">
        <f t="shared" si="3"/>
        <v>23</v>
      </c>
      <c r="Z23">
        <f t="shared" si="3"/>
        <v>23</v>
      </c>
      <c r="AA23">
        <f t="shared" si="3"/>
        <v>23</v>
      </c>
      <c r="AB23">
        <f t="shared" si="4"/>
        <v>23</v>
      </c>
      <c r="AC23">
        <f t="shared" si="4"/>
        <v>23</v>
      </c>
      <c r="AD23" t="s">
        <v>343</v>
      </c>
      <c r="AE23" s="3">
        <v>45657</v>
      </c>
      <c r="AF23" s="5" t="s">
        <v>394</v>
      </c>
    </row>
    <row r="24" spans="1:32" x14ac:dyDescent="0.25">
      <c r="A24">
        <v>2024</v>
      </c>
      <c r="B24" s="3">
        <v>45566</v>
      </c>
      <c r="C24" s="3">
        <v>45657</v>
      </c>
      <c r="D24" t="s">
        <v>84</v>
      </c>
      <c r="E24">
        <v>4</v>
      </c>
      <c r="F24" t="str">
        <f t="shared" si="1"/>
        <v>ENCARGADO DE SISTEMA RURAL</v>
      </c>
      <c r="G24" t="s">
        <v>359</v>
      </c>
      <c r="H24" t="s">
        <v>344</v>
      </c>
      <c r="I24" s="4" t="s">
        <v>212</v>
      </c>
      <c r="J24" t="s">
        <v>248</v>
      </c>
      <c r="K24" t="s">
        <v>249</v>
      </c>
      <c r="L24" t="s">
        <v>91</v>
      </c>
      <c r="M24">
        <f>8130.27*2</f>
        <v>16260.54</v>
      </c>
      <c r="N24" t="s">
        <v>382</v>
      </c>
      <c r="O24">
        <f>4750.26*2</f>
        <v>9500.52</v>
      </c>
      <c r="P24" t="s">
        <v>382</v>
      </c>
      <c r="Q24">
        <v>24</v>
      </c>
      <c r="R24">
        <f t="shared" si="2"/>
        <v>24</v>
      </c>
      <c r="S24">
        <f t="shared" si="2"/>
        <v>24</v>
      </c>
      <c r="T24">
        <f t="shared" si="2"/>
        <v>24</v>
      </c>
      <c r="U24">
        <f t="shared" si="2"/>
        <v>24</v>
      </c>
      <c r="V24">
        <f t="shared" ref="V24:V68" si="5">U24</f>
        <v>24</v>
      </c>
      <c r="W24">
        <f t="shared" si="3"/>
        <v>24</v>
      </c>
      <c r="X24">
        <f t="shared" si="3"/>
        <v>24</v>
      </c>
      <c r="Y24">
        <f t="shared" si="3"/>
        <v>24</v>
      </c>
      <c r="Z24">
        <f t="shared" si="3"/>
        <v>24</v>
      </c>
      <c r="AA24">
        <f t="shared" ref="AA24:AA68" si="6">Z24</f>
        <v>24</v>
      </c>
      <c r="AB24">
        <f t="shared" si="4"/>
        <v>24</v>
      </c>
      <c r="AC24">
        <f t="shared" si="4"/>
        <v>24</v>
      </c>
      <c r="AD24" t="s">
        <v>343</v>
      </c>
      <c r="AE24" s="3">
        <v>45657</v>
      </c>
      <c r="AF24" s="5" t="s">
        <v>394</v>
      </c>
    </row>
    <row r="25" spans="1:32" x14ac:dyDescent="0.25">
      <c r="A25">
        <v>2024</v>
      </c>
      <c r="B25" s="3">
        <v>45566</v>
      </c>
      <c r="C25" s="3">
        <v>45657</v>
      </c>
      <c r="D25" t="s">
        <v>84</v>
      </c>
      <c r="E25">
        <v>5</v>
      </c>
      <c r="F25" t="str">
        <f t="shared" si="1"/>
        <v>PEON GENERAL</v>
      </c>
      <c r="G25" t="s">
        <v>360</v>
      </c>
      <c r="H25" t="s">
        <v>344</v>
      </c>
      <c r="I25" s="4" t="s">
        <v>250</v>
      </c>
      <c r="J25" t="s">
        <v>251</v>
      </c>
      <c r="K25" t="s">
        <v>328</v>
      </c>
      <c r="L25" t="s">
        <v>91</v>
      </c>
      <c r="M25">
        <f>5443.92*2</f>
        <v>10887.84</v>
      </c>
      <c r="N25" t="s">
        <v>382</v>
      </c>
      <c r="O25">
        <f>1532.55*2</f>
        <v>3065.1</v>
      </c>
      <c r="P25" t="s">
        <v>382</v>
      </c>
      <c r="Q25">
        <v>25</v>
      </c>
      <c r="R25">
        <f t="shared" si="2"/>
        <v>25</v>
      </c>
      <c r="S25">
        <f t="shared" si="2"/>
        <v>25</v>
      </c>
      <c r="T25">
        <f t="shared" si="2"/>
        <v>25</v>
      </c>
      <c r="U25">
        <f t="shared" si="2"/>
        <v>25</v>
      </c>
      <c r="V25">
        <f t="shared" si="5"/>
        <v>25</v>
      </c>
      <c r="W25">
        <f t="shared" si="3"/>
        <v>25</v>
      </c>
      <c r="X25">
        <f t="shared" si="3"/>
        <v>25</v>
      </c>
      <c r="Y25">
        <f t="shared" si="3"/>
        <v>25</v>
      </c>
      <c r="Z25">
        <f t="shared" si="3"/>
        <v>25</v>
      </c>
      <c r="AA25">
        <f t="shared" si="6"/>
        <v>25</v>
      </c>
      <c r="AB25">
        <f t="shared" si="4"/>
        <v>25</v>
      </c>
      <c r="AC25">
        <f t="shared" si="4"/>
        <v>25</v>
      </c>
      <c r="AD25" t="s">
        <v>343</v>
      </c>
      <c r="AE25" s="3">
        <v>45657</v>
      </c>
      <c r="AF25" s="5" t="s">
        <v>394</v>
      </c>
    </row>
    <row r="26" spans="1:32" x14ac:dyDescent="0.25">
      <c r="A26">
        <v>2024</v>
      </c>
      <c r="B26" s="3">
        <v>45566</v>
      </c>
      <c r="C26" s="3">
        <v>45657</v>
      </c>
      <c r="D26" t="s">
        <v>84</v>
      </c>
      <c r="E26">
        <v>4</v>
      </c>
      <c r="F26" t="str">
        <f t="shared" si="1"/>
        <v>AUXILIAR ADMINISTRATIVO AREA COMERCIAL</v>
      </c>
      <c r="G26" t="s">
        <v>361</v>
      </c>
      <c r="H26" t="s">
        <v>344</v>
      </c>
      <c r="I26" s="4" t="s">
        <v>253</v>
      </c>
      <c r="J26" t="s">
        <v>254</v>
      </c>
      <c r="K26" t="s">
        <v>255</v>
      </c>
      <c r="L26" t="s">
        <v>91</v>
      </c>
      <c r="M26">
        <f>6425.47*2</f>
        <v>12850.94</v>
      </c>
      <c r="N26" t="s">
        <v>382</v>
      </c>
      <c r="O26">
        <f>3223.71*2</f>
        <v>6447.42</v>
      </c>
      <c r="P26" t="s">
        <v>382</v>
      </c>
      <c r="Q26">
        <v>26</v>
      </c>
      <c r="R26">
        <f t="shared" si="2"/>
        <v>26</v>
      </c>
      <c r="S26">
        <f t="shared" si="2"/>
        <v>26</v>
      </c>
      <c r="T26">
        <f t="shared" si="2"/>
        <v>26</v>
      </c>
      <c r="U26">
        <f t="shared" si="2"/>
        <v>26</v>
      </c>
      <c r="V26">
        <f t="shared" si="5"/>
        <v>26</v>
      </c>
      <c r="W26">
        <f t="shared" si="3"/>
        <v>26</v>
      </c>
      <c r="X26">
        <f t="shared" si="3"/>
        <v>26</v>
      </c>
      <c r="Y26">
        <f t="shared" si="3"/>
        <v>26</v>
      </c>
      <c r="Z26">
        <f t="shared" si="3"/>
        <v>26</v>
      </c>
      <c r="AA26">
        <f t="shared" si="6"/>
        <v>26</v>
      </c>
      <c r="AB26">
        <f t="shared" si="4"/>
        <v>26</v>
      </c>
      <c r="AC26">
        <f t="shared" si="4"/>
        <v>26</v>
      </c>
      <c r="AD26" t="s">
        <v>343</v>
      </c>
      <c r="AE26" s="3">
        <v>45657</v>
      </c>
      <c r="AF26" s="5" t="s">
        <v>394</v>
      </c>
    </row>
    <row r="27" spans="1:32" x14ac:dyDescent="0.25">
      <c r="A27">
        <v>2024</v>
      </c>
      <c r="B27" s="3">
        <v>45566</v>
      </c>
      <c r="C27" s="3">
        <v>45657</v>
      </c>
      <c r="D27" t="s">
        <v>84</v>
      </c>
      <c r="E27">
        <v>5</v>
      </c>
      <c r="F27" t="str">
        <f t="shared" si="1"/>
        <v>FONTANERO</v>
      </c>
      <c r="G27" t="s">
        <v>362</v>
      </c>
      <c r="H27" t="s">
        <v>344</v>
      </c>
      <c r="I27" s="4" t="s">
        <v>256</v>
      </c>
      <c r="J27" t="s">
        <v>257</v>
      </c>
      <c r="K27" t="s">
        <v>258</v>
      </c>
      <c r="L27" t="s">
        <v>91</v>
      </c>
      <c r="M27">
        <f>6405.92*2</f>
        <v>12811.84</v>
      </c>
      <c r="N27" t="s">
        <v>382</v>
      </c>
      <c r="O27">
        <f>1559.57*2</f>
        <v>3119.14</v>
      </c>
      <c r="P27" t="s">
        <v>382</v>
      </c>
      <c r="Q27">
        <v>27</v>
      </c>
      <c r="R27">
        <f t="shared" si="2"/>
        <v>27</v>
      </c>
      <c r="S27">
        <f t="shared" si="2"/>
        <v>27</v>
      </c>
      <c r="T27">
        <f t="shared" si="2"/>
        <v>27</v>
      </c>
      <c r="U27">
        <f t="shared" si="2"/>
        <v>27</v>
      </c>
      <c r="V27">
        <f t="shared" si="5"/>
        <v>27</v>
      </c>
      <c r="W27">
        <f t="shared" si="3"/>
        <v>27</v>
      </c>
      <c r="X27">
        <f t="shared" si="3"/>
        <v>27</v>
      </c>
      <c r="Y27">
        <f t="shared" si="3"/>
        <v>27</v>
      </c>
      <c r="Z27">
        <f t="shared" si="3"/>
        <v>27</v>
      </c>
      <c r="AA27">
        <f t="shared" si="6"/>
        <v>27</v>
      </c>
      <c r="AB27">
        <f t="shared" si="4"/>
        <v>27</v>
      </c>
      <c r="AC27">
        <f t="shared" si="4"/>
        <v>27</v>
      </c>
      <c r="AD27" t="s">
        <v>343</v>
      </c>
      <c r="AE27" s="3">
        <v>45657</v>
      </c>
      <c r="AF27" s="5" t="s">
        <v>394</v>
      </c>
    </row>
    <row r="28" spans="1:32" x14ac:dyDescent="0.25">
      <c r="A28">
        <v>2024</v>
      </c>
      <c r="B28" s="3">
        <v>45566</v>
      </c>
      <c r="C28" s="3">
        <v>45657</v>
      </c>
      <c r="D28" t="s">
        <v>84</v>
      </c>
      <c r="E28">
        <v>4</v>
      </c>
      <c r="F28" t="str">
        <f t="shared" si="1"/>
        <v>AUXILIAR ADMINISTRATIVO AREA COMERCIAL</v>
      </c>
      <c r="G28" t="s">
        <v>361</v>
      </c>
      <c r="H28" t="s">
        <v>344</v>
      </c>
      <c r="I28" s="4" t="s">
        <v>259</v>
      </c>
      <c r="J28" t="s">
        <v>251</v>
      </c>
      <c r="K28" t="s">
        <v>260</v>
      </c>
      <c r="L28" t="s">
        <v>92</v>
      </c>
      <c r="M28">
        <f>8746.92*2</f>
        <v>17493.84</v>
      </c>
      <c r="N28" t="s">
        <v>382</v>
      </c>
      <c r="O28">
        <f>2023.37*2</f>
        <v>4046.74</v>
      </c>
      <c r="P28" t="s">
        <v>382</v>
      </c>
      <c r="Q28">
        <v>28</v>
      </c>
      <c r="R28">
        <f t="shared" si="2"/>
        <v>28</v>
      </c>
      <c r="S28">
        <f t="shared" si="2"/>
        <v>28</v>
      </c>
      <c r="T28">
        <f t="shared" si="2"/>
        <v>28</v>
      </c>
      <c r="U28">
        <f t="shared" si="2"/>
        <v>28</v>
      </c>
      <c r="V28">
        <f t="shared" si="5"/>
        <v>28</v>
      </c>
      <c r="W28">
        <f t="shared" si="3"/>
        <v>28</v>
      </c>
      <c r="X28">
        <f t="shared" si="3"/>
        <v>28</v>
      </c>
      <c r="Y28">
        <f t="shared" si="3"/>
        <v>28</v>
      </c>
      <c r="Z28">
        <f t="shared" si="3"/>
        <v>28</v>
      </c>
      <c r="AA28">
        <f t="shared" si="6"/>
        <v>28</v>
      </c>
      <c r="AB28">
        <f t="shared" si="4"/>
        <v>28</v>
      </c>
      <c r="AC28">
        <f t="shared" si="4"/>
        <v>28</v>
      </c>
      <c r="AD28" t="s">
        <v>343</v>
      </c>
      <c r="AE28" s="3">
        <v>45657</v>
      </c>
      <c r="AF28" s="5" t="s">
        <v>394</v>
      </c>
    </row>
    <row r="29" spans="1:32" x14ac:dyDescent="0.25">
      <c r="A29">
        <v>2024</v>
      </c>
      <c r="B29" s="3">
        <v>45566</v>
      </c>
      <c r="C29" s="3">
        <v>45657</v>
      </c>
      <c r="D29" t="s">
        <v>84</v>
      </c>
      <c r="E29">
        <v>4</v>
      </c>
      <c r="F29" t="str">
        <f t="shared" si="1"/>
        <v>AUXILIAR OPERATIVO DEL AREA COMERCIAL</v>
      </c>
      <c r="G29" t="s">
        <v>356</v>
      </c>
      <c r="H29" t="s">
        <v>344</v>
      </c>
      <c r="I29" s="4" t="s">
        <v>261</v>
      </c>
      <c r="J29" t="s">
        <v>262</v>
      </c>
      <c r="K29" t="s">
        <v>263</v>
      </c>
      <c r="L29" t="s">
        <v>91</v>
      </c>
      <c r="M29">
        <f>6345.87*2</f>
        <v>12691.74</v>
      </c>
      <c r="N29" t="s">
        <v>382</v>
      </c>
      <c r="O29">
        <f>2586.41*2</f>
        <v>5172.82</v>
      </c>
      <c r="P29" t="s">
        <v>382</v>
      </c>
      <c r="Q29">
        <v>29</v>
      </c>
      <c r="R29">
        <f t="shared" si="2"/>
        <v>29</v>
      </c>
      <c r="S29">
        <f t="shared" si="2"/>
        <v>29</v>
      </c>
      <c r="T29">
        <f t="shared" si="2"/>
        <v>29</v>
      </c>
      <c r="U29">
        <f t="shared" si="2"/>
        <v>29</v>
      </c>
      <c r="V29">
        <f t="shared" si="5"/>
        <v>29</v>
      </c>
      <c r="W29">
        <f t="shared" si="3"/>
        <v>29</v>
      </c>
      <c r="X29">
        <f t="shared" si="3"/>
        <v>29</v>
      </c>
      <c r="Y29">
        <f t="shared" si="3"/>
        <v>29</v>
      </c>
      <c r="Z29">
        <f t="shared" si="3"/>
        <v>29</v>
      </c>
      <c r="AA29">
        <f t="shared" si="6"/>
        <v>29</v>
      </c>
      <c r="AB29">
        <f t="shared" si="4"/>
        <v>29</v>
      </c>
      <c r="AC29">
        <f t="shared" si="4"/>
        <v>29</v>
      </c>
      <c r="AD29" t="s">
        <v>343</v>
      </c>
      <c r="AE29" s="3">
        <v>45657</v>
      </c>
      <c r="AF29" s="5" t="s">
        <v>394</v>
      </c>
    </row>
    <row r="30" spans="1:32" x14ac:dyDescent="0.25">
      <c r="A30">
        <v>2024</v>
      </c>
      <c r="B30" s="3">
        <v>45566</v>
      </c>
      <c r="C30" s="3">
        <v>45657</v>
      </c>
      <c r="D30" t="s">
        <v>84</v>
      </c>
      <c r="E30">
        <v>4</v>
      </c>
      <c r="F30" t="str">
        <f t="shared" si="1"/>
        <v>AUXILIAR OPERATIVO DEL AREA COMERCIAL</v>
      </c>
      <c r="G30" t="s">
        <v>356</v>
      </c>
      <c r="H30" t="s">
        <v>344</v>
      </c>
      <c r="I30" s="4" t="s">
        <v>264</v>
      </c>
      <c r="J30" t="s">
        <v>265</v>
      </c>
      <c r="K30" t="s">
        <v>329</v>
      </c>
      <c r="L30" t="s">
        <v>91</v>
      </c>
      <c r="M30">
        <f>6137.27*2</f>
        <v>12274.54</v>
      </c>
      <c r="N30" t="s">
        <v>382</v>
      </c>
      <c r="O30">
        <f>3308.06*2</f>
        <v>6616.12</v>
      </c>
      <c r="P30" t="s">
        <v>382</v>
      </c>
      <c r="Q30">
        <v>30</v>
      </c>
      <c r="R30">
        <f t="shared" si="2"/>
        <v>30</v>
      </c>
      <c r="S30">
        <f t="shared" si="2"/>
        <v>30</v>
      </c>
      <c r="T30">
        <f t="shared" si="2"/>
        <v>30</v>
      </c>
      <c r="U30">
        <f t="shared" si="2"/>
        <v>30</v>
      </c>
      <c r="V30">
        <f t="shared" si="5"/>
        <v>30</v>
      </c>
      <c r="W30">
        <f t="shared" si="3"/>
        <v>30</v>
      </c>
      <c r="X30">
        <f t="shared" si="3"/>
        <v>30</v>
      </c>
      <c r="Y30">
        <f t="shared" si="3"/>
        <v>30</v>
      </c>
      <c r="Z30">
        <f t="shared" si="3"/>
        <v>30</v>
      </c>
      <c r="AA30">
        <f t="shared" si="6"/>
        <v>30</v>
      </c>
      <c r="AB30">
        <f t="shared" si="4"/>
        <v>30</v>
      </c>
      <c r="AC30">
        <f t="shared" si="4"/>
        <v>30</v>
      </c>
      <c r="AD30" t="s">
        <v>343</v>
      </c>
      <c r="AE30" s="3">
        <v>45657</v>
      </c>
      <c r="AF30" s="5" t="s">
        <v>394</v>
      </c>
    </row>
    <row r="31" spans="1:32" x14ac:dyDescent="0.25">
      <c r="A31">
        <v>2024</v>
      </c>
      <c r="B31" s="3">
        <v>45566</v>
      </c>
      <c r="C31" s="3">
        <v>45657</v>
      </c>
      <c r="D31" t="s">
        <v>84</v>
      </c>
      <c r="E31">
        <v>4</v>
      </c>
      <c r="F31" t="str">
        <f t="shared" si="1"/>
        <v>AUXILIAR COMERCIAL</v>
      </c>
      <c r="G31" t="s">
        <v>363</v>
      </c>
      <c r="H31" t="s">
        <v>344</v>
      </c>
      <c r="I31" s="4" t="s">
        <v>230</v>
      </c>
      <c r="J31" t="s">
        <v>239</v>
      </c>
      <c r="K31" t="s">
        <v>330</v>
      </c>
      <c r="L31" t="s">
        <v>92</v>
      </c>
      <c r="M31">
        <f>5536.72*2</f>
        <v>11073.44</v>
      </c>
      <c r="N31" t="s">
        <v>382</v>
      </c>
      <c r="O31">
        <f>1891.93*2</f>
        <v>3783.86</v>
      </c>
      <c r="P31" t="s">
        <v>382</v>
      </c>
      <c r="Q31">
        <v>31</v>
      </c>
      <c r="R31">
        <f t="shared" si="2"/>
        <v>31</v>
      </c>
      <c r="S31">
        <f t="shared" si="2"/>
        <v>31</v>
      </c>
      <c r="T31">
        <f t="shared" si="2"/>
        <v>31</v>
      </c>
      <c r="U31">
        <f t="shared" si="2"/>
        <v>31</v>
      </c>
      <c r="V31">
        <f t="shared" si="5"/>
        <v>31</v>
      </c>
      <c r="W31">
        <f t="shared" si="3"/>
        <v>31</v>
      </c>
      <c r="X31">
        <f t="shared" si="3"/>
        <v>31</v>
      </c>
      <c r="Y31">
        <f t="shared" si="3"/>
        <v>31</v>
      </c>
      <c r="Z31">
        <f t="shared" si="3"/>
        <v>31</v>
      </c>
      <c r="AA31">
        <f t="shared" si="6"/>
        <v>31</v>
      </c>
      <c r="AB31">
        <f t="shared" si="4"/>
        <v>31</v>
      </c>
      <c r="AC31">
        <f t="shared" si="4"/>
        <v>31</v>
      </c>
      <c r="AD31" t="s">
        <v>343</v>
      </c>
      <c r="AE31" s="3">
        <v>45657</v>
      </c>
      <c r="AF31" s="5" t="s">
        <v>394</v>
      </c>
    </row>
    <row r="32" spans="1:32" x14ac:dyDescent="0.25">
      <c r="A32">
        <v>2024</v>
      </c>
      <c r="B32" s="3">
        <v>45566</v>
      </c>
      <c r="C32" s="3">
        <v>45657</v>
      </c>
      <c r="D32" t="s">
        <v>84</v>
      </c>
      <c r="E32">
        <v>4</v>
      </c>
      <c r="F32" t="str">
        <f t="shared" si="1"/>
        <v>ENCARGADA DE CONTRATACION Y ATENCION A USUARIOS</v>
      </c>
      <c r="G32" t="s">
        <v>364</v>
      </c>
      <c r="H32" t="s">
        <v>344</v>
      </c>
      <c r="I32" s="4" t="s">
        <v>266</v>
      </c>
      <c r="J32" t="s">
        <v>244</v>
      </c>
      <c r="K32" t="s">
        <v>331</v>
      </c>
      <c r="L32" t="s">
        <v>92</v>
      </c>
      <c r="M32">
        <f>6309.22*2</f>
        <v>12618.44</v>
      </c>
      <c r="N32" t="s">
        <v>382</v>
      </c>
      <c r="O32">
        <f>1878.39*2</f>
        <v>3756.78</v>
      </c>
      <c r="P32" t="s">
        <v>382</v>
      </c>
      <c r="Q32">
        <v>32</v>
      </c>
      <c r="R32">
        <f t="shared" si="2"/>
        <v>32</v>
      </c>
      <c r="S32">
        <f t="shared" si="2"/>
        <v>32</v>
      </c>
      <c r="T32">
        <f t="shared" si="2"/>
        <v>32</v>
      </c>
      <c r="U32">
        <f t="shared" si="2"/>
        <v>32</v>
      </c>
      <c r="V32">
        <f t="shared" si="5"/>
        <v>32</v>
      </c>
      <c r="W32">
        <f t="shared" si="3"/>
        <v>32</v>
      </c>
      <c r="X32">
        <f t="shared" si="3"/>
        <v>32</v>
      </c>
      <c r="Y32">
        <f t="shared" si="3"/>
        <v>32</v>
      </c>
      <c r="Z32">
        <f t="shared" si="3"/>
        <v>32</v>
      </c>
      <c r="AA32">
        <f t="shared" si="6"/>
        <v>32</v>
      </c>
      <c r="AB32">
        <f t="shared" si="4"/>
        <v>32</v>
      </c>
      <c r="AC32">
        <f t="shared" si="4"/>
        <v>32</v>
      </c>
      <c r="AD32" t="s">
        <v>343</v>
      </c>
      <c r="AE32" s="3">
        <v>45657</v>
      </c>
      <c r="AF32" s="5" t="s">
        <v>394</v>
      </c>
    </row>
    <row r="33" spans="1:32" x14ac:dyDescent="0.25">
      <c r="A33">
        <v>2024</v>
      </c>
      <c r="B33" s="3">
        <v>45566</v>
      </c>
      <c r="C33" s="3">
        <v>45657</v>
      </c>
      <c r="D33" t="s">
        <v>84</v>
      </c>
      <c r="E33">
        <v>4</v>
      </c>
      <c r="F33" t="str">
        <f t="shared" si="1"/>
        <v>AUXILIAR ADMINISTRATIVO</v>
      </c>
      <c r="G33" t="s">
        <v>349</v>
      </c>
      <c r="H33" t="s">
        <v>344</v>
      </c>
      <c r="I33" s="4" t="s">
        <v>267</v>
      </c>
      <c r="J33" t="s">
        <v>268</v>
      </c>
      <c r="K33" t="s">
        <v>269</v>
      </c>
      <c r="L33" t="s">
        <v>91</v>
      </c>
      <c r="M33">
        <f>4809.37*2</f>
        <v>9618.74</v>
      </c>
      <c r="N33" t="s">
        <v>382</v>
      </c>
      <c r="O33">
        <f>4121.09*2</f>
        <v>8242.18</v>
      </c>
      <c r="P33" t="s">
        <v>382</v>
      </c>
      <c r="Q33">
        <v>33</v>
      </c>
      <c r="R33">
        <f t="shared" si="2"/>
        <v>33</v>
      </c>
      <c r="S33">
        <f t="shared" si="2"/>
        <v>33</v>
      </c>
      <c r="T33">
        <f t="shared" si="2"/>
        <v>33</v>
      </c>
      <c r="U33">
        <f t="shared" si="2"/>
        <v>33</v>
      </c>
      <c r="V33">
        <f t="shared" si="5"/>
        <v>33</v>
      </c>
      <c r="W33">
        <f t="shared" si="3"/>
        <v>33</v>
      </c>
      <c r="X33">
        <f t="shared" si="3"/>
        <v>33</v>
      </c>
      <c r="Y33">
        <f t="shared" si="3"/>
        <v>33</v>
      </c>
      <c r="Z33">
        <f t="shared" si="3"/>
        <v>33</v>
      </c>
      <c r="AA33">
        <f t="shared" si="6"/>
        <v>33</v>
      </c>
      <c r="AB33">
        <f t="shared" si="4"/>
        <v>33</v>
      </c>
      <c r="AC33">
        <f t="shared" si="4"/>
        <v>33</v>
      </c>
      <c r="AD33" t="s">
        <v>343</v>
      </c>
      <c r="AE33" s="3">
        <v>45657</v>
      </c>
      <c r="AF33" s="5" t="s">
        <v>394</v>
      </c>
    </row>
    <row r="34" spans="1:32" x14ac:dyDescent="0.25">
      <c r="A34">
        <v>2024</v>
      </c>
      <c r="B34" s="3">
        <v>45566</v>
      </c>
      <c r="C34" s="3">
        <v>45657</v>
      </c>
      <c r="D34" t="s">
        <v>88</v>
      </c>
      <c r="E34">
        <v>3</v>
      </c>
      <c r="F34" t="str">
        <f t="shared" si="1"/>
        <v>ENCARGADO DEL AREA COMERCIAL</v>
      </c>
      <c r="G34" t="s">
        <v>365</v>
      </c>
      <c r="H34" t="s">
        <v>344</v>
      </c>
      <c r="I34" s="4" t="s">
        <v>270</v>
      </c>
      <c r="J34" t="s">
        <v>230</v>
      </c>
      <c r="K34" t="s">
        <v>271</v>
      </c>
      <c r="L34" t="s">
        <v>91</v>
      </c>
      <c r="M34">
        <f>15985.44*2</f>
        <v>31970.880000000001</v>
      </c>
      <c r="N34" t="s">
        <v>382</v>
      </c>
      <c r="O34">
        <f>7849.85*2</f>
        <v>15699.7</v>
      </c>
      <c r="P34" t="s">
        <v>382</v>
      </c>
      <c r="Q34">
        <v>34</v>
      </c>
      <c r="R34">
        <f t="shared" si="2"/>
        <v>34</v>
      </c>
      <c r="S34">
        <f t="shared" si="2"/>
        <v>34</v>
      </c>
      <c r="T34">
        <f t="shared" si="2"/>
        <v>34</v>
      </c>
      <c r="U34">
        <f t="shared" si="2"/>
        <v>34</v>
      </c>
      <c r="V34">
        <f t="shared" si="5"/>
        <v>34</v>
      </c>
      <c r="W34">
        <f t="shared" si="3"/>
        <v>34</v>
      </c>
      <c r="X34">
        <f t="shared" si="3"/>
        <v>34</v>
      </c>
      <c r="Y34">
        <f t="shared" si="3"/>
        <v>34</v>
      </c>
      <c r="Z34">
        <f t="shared" si="3"/>
        <v>34</v>
      </c>
      <c r="AA34">
        <f t="shared" si="6"/>
        <v>34</v>
      </c>
      <c r="AB34">
        <f t="shared" si="4"/>
        <v>34</v>
      </c>
      <c r="AC34">
        <f t="shared" si="4"/>
        <v>34</v>
      </c>
      <c r="AD34" t="s">
        <v>343</v>
      </c>
      <c r="AE34" s="3">
        <v>45657</v>
      </c>
      <c r="AF34" s="5" t="s">
        <v>394</v>
      </c>
    </row>
    <row r="35" spans="1:32" x14ac:dyDescent="0.25">
      <c r="A35">
        <v>2024</v>
      </c>
      <c r="B35" s="3">
        <v>45566</v>
      </c>
      <c r="C35" s="3">
        <v>45657</v>
      </c>
      <c r="D35" t="s">
        <v>84</v>
      </c>
      <c r="E35">
        <v>4</v>
      </c>
      <c r="F35" t="str">
        <f t="shared" si="1"/>
        <v>ENCARGADA DE SISTEMA RURAL</v>
      </c>
      <c r="G35" t="s">
        <v>366</v>
      </c>
      <c r="H35" t="s">
        <v>344</v>
      </c>
      <c r="I35" s="4" t="s">
        <v>253</v>
      </c>
      <c r="J35" t="s">
        <v>272</v>
      </c>
      <c r="K35" t="s">
        <v>273</v>
      </c>
      <c r="L35" t="s">
        <v>92</v>
      </c>
      <c r="M35">
        <f>5419.52*2</f>
        <v>10839.04</v>
      </c>
      <c r="N35" t="s">
        <v>382</v>
      </c>
      <c r="O35">
        <f>4647.94*2</f>
        <v>9295.8799999999992</v>
      </c>
      <c r="P35" t="s">
        <v>382</v>
      </c>
      <c r="Q35">
        <v>35</v>
      </c>
      <c r="R35">
        <f t="shared" si="2"/>
        <v>35</v>
      </c>
      <c r="S35">
        <f t="shared" si="2"/>
        <v>35</v>
      </c>
      <c r="T35">
        <f t="shared" si="2"/>
        <v>35</v>
      </c>
      <c r="U35">
        <f t="shared" si="2"/>
        <v>35</v>
      </c>
      <c r="V35">
        <f t="shared" si="5"/>
        <v>35</v>
      </c>
      <c r="W35">
        <f t="shared" si="3"/>
        <v>35</v>
      </c>
      <c r="X35">
        <f t="shared" si="3"/>
        <v>35</v>
      </c>
      <c r="Y35">
        <f t="shared" si="3"/>
        <v>35</v>
      </c>
      <c r="Z35">
        <f t="shared" si="3"/>
        <v>35</v>
      </c>
      <c r="AA35">
        <f t="shared" si="6"/>
        <v>35</v>
      </c>
      <c r="AB35">
        <f t="shared" si="4"/>
        <v>35</v>
      </c>
      <c r="AC35">
        <f t="shared" si="4"/>
        <v>35</v>
      </c>
      <c r="AD35" t="s">
        <v>343</v>
      </c>
      <c r="AE35" s="3">
        <v>45657</v>
      </c>
      <c r="AF35" s="5" t="s">
        <v>394</v>
      </c>
    </row>
    <row r="36" spans="1:32" x14ac:dyDescent="0.25">
      <c r="A36">
        <v>2024</v>
      </c>
      <c r="B36" s="3">
        <v>45566</v>
      </c>
      <c r="C36" s="3">
        <v>45657</v>
      </c>
      <c r="D36" t="s">
        <v>84</v>
      </c>
      <c r="E36">
        <v>4</v>
      </c>
      <c r="F36" t="str">
        <f t="shared" si="1"/>
        <v>AUXILIAR OPERATIVO DEL AREA COMERCIAL</v>
      </c>
      <c r="G36" t="s">
        <v>356</v>
      </c>
      <c r="H36" t="s">
        <v>344</v>
      </c>
      <c r="I36" s="4" t="s">
        <v>274</v>
      </c>
      <c r="J36" t="s">
        <v>275</v>
      </c>
      <c r="K36" t="s">
        <v>332</v>
      </c>
      <c r="L36" t="s">
        <v>91</v>
      </c>
      <c r="M36">
        <f>3963.02*2</f>
        <v>7926.04</v>
      </c>
      <c r="N36" t="s">
        <v>382</v>
      </c>
      <c r="O36">
        <f>3289.68*2</f>
        <v>6579.36</v>
      </c>
      <c r="P36" t="s">
        <v>382</v>
      </c>
      <c r="Q36">
        <v>36</v>
      </c>
      <c r="R36">
        <f t="shared" si="2"/>
        <v>36</v>
      </c>
      <c r="S36">
        <f t="shared" si="2"/>
        <v>36</v>
      </c>
      <c r="T36">
        <f t="shared" si="2"/>
        <v>36</v>
      </c>
      <c r="U36">
        <f t="shared" si="2"/>
        <v>36</v>
      </c>
      <c r="V36">
        <f t="shared" si="5"/>
        <v>36</v>
      </c>
      <c r="W36">
        <f t="shared" si="3"/>
        <v>36</v>
      </c>
      <c r="X36">
        <f t="shared" si="3"/>
        <v>36</v>
      </c>
      <c r="Y36">
        <f t="shared" si="3"/>
        <v>36</v>
      </c>
      <c r="Z36">
        <f t="shared" si="3"/>
        <v>36</v>
      </c>
      <c r="AA36">
        <f t="shared" si="6"/>
        <v>36</v>
      </c>
      <c r="AB36">
        <f t="shared" si="4"/>
        <v>36</v>
      </c>
      <c r="AC36">
        <f t="shared" si="4"/>
        <v>36</v>
      </c>
      <c r="AD36" t="s">
        <v>343</v>
      </c>
      <c r="AE36" s="3">
        <v>45657</v>
      </c>
      <c r="AF36" s="5" t="s">
        <v>394</v>
      </c>
    </row>
    <row r="37" spans="1:32" x14ac:dyDescent="0.25">
      <c r="A37">
        <v>2024</v>
      </c>
      <c r="B37" s="3">
        <v>45566</v>
      </c>
      <c r="C37" s="3">
        <v>45657</v>
      </c>
      <c r="D37" t="s">
        <v>84</v>
      </c>
      <c r="E37">
        <v>4</v>
      </c>
      <c r="F37" t="str">
        <f t="shared" si="1"/>
        <v>AUXILIAR OPERATIVO DEL AREA COMERCIAL</v>
      </c>
      <c r="G37" t="s">
        <v>356</v>
      </c>
      <c r="H37" t="s">
        <v>344</v>
      </c>
      <c r="I37" s="4" t="s">
        <v>223</v>
      </c>
      <c r="J37" t="s">
        <v>219</v>
      </c>
      <c r="K37" t="s">
        <v>333</v>
      </c>
      <c r="L37" t="s">
        <v>91</v>
      </c>
      <c r="M37">
        <f>3964.67*2</f>
        <v>7929.34</v>
      </c>
      <c r="N37" t="s">
        <v>382</v>
      </c>
      <c r="O37">
        <f>3696.77*2</f>
        <v>7393.54</v>
      </c>
      <c r="P37" t="s">
        <v>382</v>
      </c>
      <c r="Q37">
        <v>37</v>
      </c>
      <c r="R37">
        <f t="shared" si="2"/>
        <v>37</v>
      </c>
      <c r="S37">
        <f t="shared" si="2"/>
        <v>37</v>
      </c>
      <c r="T37">
        <f t="shared" si="2"/>
        <v>37</v>
      </c>
      <c r="U37">
        <f t="shared" si="2"/>
        <v>37</v>
      </c>
      <c r="V37">
        <f t="shared" si="5"/>
        <v>37</v>
      </c>
      <c r="W37">
        <f t="shared" si="3"/>
        <v>37</v>
      </c>
      <c r="X37">
        <f t="shared" si="3"/>
        <v>37</v>
      </c>
      <c r="Y37">
        <f t="shared" si="3"/>
        <v>37</v>
      </c>
      <c r="Z37">
        <f t="shared" si="3"/>
        <v>37</v>
      </c>
      <c r="AA37">
        <f t="shared" si="6"/>
        <v>37</v>
      </c>
      <c r="AB37">
        <f t="shared" si="4"/>
        <v>37</v>
      </c>
      <c r="AC37">
        <f t="shared" si="4"/>
        <v>37</v>
      </c>
      <c r="AD37" t="s">
        <v>343</v>
      </c>
      <c r="AE37" s="3">
        <v>45657</v>
      </c>
      <c r="AF37" s="5" t="s">
        <v>394</v>
      </c>
    </row>
    <row r="38" spans="1:32" x14ac:dyDescent="0.25">
      <c r="A38">
        <v>2024</v>
      </c>
      <c r="B38" s="3">
        <v>45566</v>
      </c>
      <c r="C38" s="3">
        <v>45657</v>
      </c>
      <c r="D38" t="s">
        <v>84</v>
      </c>
      <c r="E38">
        <v>5</v>
      </c>
      <c r="F38" t="str">
        <f t="shared" si="1"/>
        <v>PEON GENERAL</v>
      </c>
      <c r="G38" t="s">
        <v>360</v>
      </c>
      <c r="H38" t="s">
        <v>344</v>
      </c>
      <c r="I38" s="4" t="s">
        <v>277</v>
      </c>
      <c r="J38" t="s">
        <v>278</v>
      </c>
      <c r="K38" t="s">
        <v>279</v>
      </c>
      <c r="L38" t="s">
        <v>91</v>
      </c>
      <c r="M38">
        <f>3763.67*2</f>
        <v>7527.34</v>
      </c>
      <c r="N38" t="s">
        <v>382</v>
      </c>
      <c r="O38">
        <f>2990.9*2</f>
        <v>5981.8</v>
      </c>
      <c r="P38" t="s">
        <v>382</v>
      </c>
      <c r="Q38">
        <v>38</v>
      </c>
      <c r="R38">
        <f t="shared" si="2"/>
        <v>38</v>
      </c>
      <c r="S38">
        <f t="shared" si="2"/>
        <v>38</v>
      </c>
      <c r="T38">
        <f t="shared" si="2"/>
        <v>38</v>
      </c>
      <c r="U38">
        <f t="shared" si="2"/>
        <v>38</v>
      </c>
      <c r="V38">
        <f t="shared" si="5"/>
        <v>38</v>
      </c>
      <c r="W38">
        <f t="shared" si="3"/>
        <v>38</v>
      </c>
      <c r="X38">
        <f t="shared" si="3"/>
        <v>38</v>
      </c>
      <c r="Y38">
        <f t="shared" si="3"/>
        <v>38</v>
      </c>
      <c r="Z38">
        <f t="shared" si="3"/>
        <v>38</v>
      </c>
      <c r="AA38">
        <f t="shared" si="6"/>
        <v>38</v>
      </c>
      <c r="AB38">
        <f t="shared" si="4"/>
        <v>38</v>
      </c>
      <c r="AC38">
        <f t="shared" si="4"/>
        <v>38</v>
      </c>
      <c r="AD38" t="s">
        <v>343</v>
      </c>
      <c r="AE38" s="3">
        <v>45657</v>
      </c>
      <c r="AF38" s="5" t="s">
        <v>394</v>
      </c>
    </row>
    <row r="39" spans="1:32" x14ac:dyDescent="0.25">
      <c r="A39">
        <v>2024</v>
      </c>
      <c r="B39" s="3">
        <v>45566</v>
      </c>
      <c r="C39" s="3">
        <v>45657</v>
      </c>
      <c r="D39" t="s">
        <v>84</v>
      </c>
      <c r="E39">
        <v>4</v>
      </c>
      <c r="F39" t="str">
        <f t="shared" si="1"/>
        <v>AUXILIAR ADMINISTRATIVO</v>
      </c>
      <c r="G39" t="s">
        <v>349</v>
      </c>
      <c r="H39" t="s">
        <v>344</v>
      </c>
      <c r="I39" s="4" t="s">
        <v>236</v>
      </c>
      <c r="J39" t="s">
        <v>280</v>
      </c>
      <c r="K39" t="s">
        <v>281</v>
      </c>
      <c r="L39" t="s">
        <v>92</v>
      </c>
      <c r="M39">
        <f>6209.17*2</f>
        <v>12418.34</v>
      </c>
      <c r="N39" t="s">
        <v>382</v>
      </c>
      <c r="O39">
        <f>5210.32*2</f>
        <v>10420.64</v>
      </c>
      <c r="P39" t="s">
        <v>382</v>
      </c>
      <c r="Q39">
        <v>39</v>
      </c>
      <c r="R39">
        <f t="shared" si="2"/>
        <v>39</v>
      </c>
      <c r="S39">
        <f t="shared" si="2"/>
        <v>39</v>
      </c>
      <c r="T39">
        <f t="shared" si="2"/>
        <v>39</v>
      </c>
      <c r="U39">
        <f t="shared" si="2"/>
        <v>39</v>
      </c>
      <c r="V39">
        <f t="shared" si="5"/>
        <v>39</v>
      </c>
      <c r="W39">
        <f t="shared" si="3"/>
        <v>39</v>
      </c>
      <c r="X39">
        <f t="shared" si="3"/>
        <v>39</v>
      </c>
      <c r="Y39">
        <f t="shared" si="3"/>
        <v>39</v>
      </c>
      <c r="Z39">
        <f t="shared" si="3"/>
        <v>39</v>
      </c>
      <c r="AA39">
        <f t="shared" si="6"/>
        <v>39</v>
      </c>
      <c r="AB39">
        <f t="shared" si="4"/>
        <v>39</v>
      </c>
      <c r="AC39">
        <f t="shared" si="4"/>
        <v>39</v>
      </c>
      <c r="AD39" t="s">
        <v>343</v>
      </c>
      <c r="AE39" s="3">
        <v>45657</v>
      </c>
      <c r="AF39" s="5" t="s">
        <v>394</v>
      </c>
    </row>
    <row r="40" spans="1:32" x14ac:dyDescent="0.25">
      <c r="A40">
        <v>2024</v>
      </c>
      <c r="B40" s="3">
        <v>45566</v>
      </c>
      <c r="C40" s="3">
        <v>45657</v>
      </c>
      <c r="D40" t="s">
        <v>84</v>
      </c>
      <c r="E40">
        <v>4</v>
      </c>
      <c r="F40" t="str">
        <f>G40</f>
        <v>AUXILIAR ADMINISTRATIVO</v>
      </c>
      <c r="G40" t="s">
        <v>349</v>
      </c>
      <c r="H40" t="s">
        <v>344</v>
      </c>
      <c r="I40" s="4" t="s">
        <v>232</v>
      </c>
      <c r="J40" t="s">
        <v>240</v>
      </c>
      <c r="K40" t="s">
        <v>334</v>
      </c>
      <c r="L40" t="s">
        <v>91</v>
      </c>
      <c r="M40">
        <f>3964.52*2</f>
        <v>7929.04</v>
      </c>
      <c r="N40" t="s">
        <v>382</v>
      </c>
      <c r="O40">
        <f>3742.52*2</f>
        <v>7485.04</v>
      </c>
      <c r="P40" t="s">
        <v>382</v>
      </c>
      <c r="Q40">
        <v>40</v>
      </c>
      <c r="R40">
        <f t="shared" si="2"/>
        <v>40</v>
      </c>
      <c r="S40">
        <f t="shared" si="2"/>
        <v>40</v>
      </c>
      <c r="T40">
        <f t="shared" si="2"/>
        <v>40</v>
      </c>
      <c r="U40">
        <f t="shared" si="2"/>
        <v>40</v>
      </c>
      <c r="V40">
        <f t="shared" si="5"/>
        <v>40</v>
      </c>
      <c r="W40">
        <f t="shared" si="3"/>
        <v>40</v>
      </c>
      <c r="X40">
        <f t="shared" si="3"/>
        <v>40</v>
      </c>
      <c r="Y40">
        <f t="shared" si="3"/>
        <v>40</v>
      </c>
      <c r="Z40">
        <f t="shared" si="3"/>
        <v>40</v>
      </c>
      <c r="AA40">
        <f t="shared" si="6"/>
        <v>40</v>
      </c>
      <c r="AB40">
        <f t="shared" si="4"/>
        <v>40</v>
      </c>
      <c r="AC40">
        <f t="shared" si="4"/>
        <v>40</v>
      </c>
      <c r="AD40" t="s">
        <v>343</v>
      </c>
      <c r="AE40" s="3">
        <v>45657</v>
      </c>
      <c r="AF40" s="5" t="s">
        <v>394</v>
      </c>
    </row>
    <row r="41" spans="1:32" x14ac:dyDescent="0.25">
      <c r="A41">
        <v>2024</v>
      </c>
      <c r="B41" s="3">
        <v>45566</v>
      </c>
      <c r="C41" s="3">
        <v>45657</v>
      </c>
      <c r="D41" t="s">
        <v>84</v>
      </c>
      <c r="E41">
        <v>4</v>
      </c>
      <c r="F41" t="str">
        <f t="shared" si="1"/>
        <v>AUXILIAR OPERATIVO DEL AREA COMERCIAL</v>
      </c>
      <c r="G41" t="s">
        <v>356</v>
      </c>
      <c r="H41" t="s">
        <v>344</v>
      </c>
      <c r="I41" s="4" t="s">
        <v>282</v>
      </c>
      <c r="J41" t="s">
        <v>283</v>
      </c>
      <c r="K41" t="s">
        <v>284</v>
      </c>
      <c r="L41" t="s">
        <v>92</v>
      </c>
      <c r="M41">
        <f>3971.62*2</f>
        <v>7943.24</v>
      </c>
      <c r="N41" t="s">
        <v>382</v>
      </c>
      <c r="O41">
        <f>3713.6*2</f>
        <v>7427.2</v>
      </c>
      <c r="P41" t="s">
        <v>382</v>
      </c>
      <c r="Q41">
        <v>41</v>
      </c>
      <c r="R41">
        <f t="shared" si="2"/>
        <v>41</v>
      </c>
      <c r="S41">
        <f t="shared" si="2"/>
        <v>41</v>
      </c>
      <c r="T41">
        <f t="shared" si="2"/>
        <v>41</v>
      </c>
      <c r="U41">
        <f t="shared" si="2"/>
        <v>41</v>
      </c>
      <c r="V41">
        <f t="shared" si="5"/>
        <v>41</v>
      </c>
      <c r="W41">
        <f t="shared" si="3"/>
        <v>41</v>
      </c>
      <c r="X41">
        <f t="shared" si="3"/>
        <v>41</v>
      </c>
      <c r="Y41">
        <f t="shared" si="3"/>
        <v>41</v>
      </c>
      <c r="Z41">
        <f t="shared" si="3"/>
        <v>41</v>
      </c>
      <c r="AA41">
        <f t="shared" si="6"/>
        <v>41</v>
      </c>
      <c r="AB41">
        <f t="shared" si="4"/>
        <v>41</v>
      </c>
      <c r="AC41">
        <f t="shared" si="4"/>
        <v>41</v>
      </c>
      <c r="AD41" t="s">
        <v>343</v>
      </c>
      <c r="AE41" s="3">
        <v>45657</v>
      </c>
      <c r="AF41" s="5" t="s">
        <v>394</v>
      </c>
    </row>
    <row r="42" spans="1:32" x14ac:dyDescent="0.25">
      <c r="A42">
        <v>2024</v>
      </c>
      <c r="B42" s="3">
        <v>45566</v>
      </c>
      <c r="C42" s="3">
        <v>45657</v>
      </c>
      <c r="D42" t="s">
        <v>84</v>
      </c>
      <c r="E42">
        <v>5</v>
      </c>
      <c r="F42" t="str">
        <f t="shared" si="1"/>
        <v>OPERADOR DE BOMBA</v>
      </c>
      <c r="G42" t="s">
        <v>367</v>
      </c>
      <c r="H42" t="s">
        <v>345</v>
      </c>
      <c r="I42" s="4" t="s">
        <v>285</v>
      </c>
      <c r="J42" t="s">
        <v>280</v>
      </c>
      <c r="K42" t="s">
        <v>225</v>
      </c>
      <c r="L42" t="s">
        <v>91</v>
      </c>
      <c r="M42">
        <f>6548.22*2</f>
        <v>13096.44</v>
      </c>
      <c r="N42" t="s">
        <v>382</v>
      </c>
      <c r="O42">
        <f>4239.21*2</f>
        <v>8478.42</v>
      </c>
      <c r="P42" t="s">
        <v>382</v>
      </c>
      <c r="Q42">
        <v>42</v>
      </c>
      <c r="R42">
        <f t="shared" si="2"/>
        <v>42</v>
      </c>
      <c r="S42">
        <f t="shared" si="2"/>
        <v>42</v>
      </c>
      <c r="T42">
        <f t="shared" si="2"/>
        <v>42</v>
      </c>
      <c r="U42">
        <f t="shared" si="2"/>
        <v>42</v>
      </c>
      <c r="V42">
        <f t="shared" si="5"/>
        <v>42</v>
      </c>
      <c r="W42">
        <f t="shared" si="3"/>
        <v>42</v>
      </c>
      <c r="X42">
        <f t="shared" si="3"/>
        <v>42</v>
      </c>
      <c r="Y42">
        <f t="shared" si="3"/>
        <v>42</v>
      </c>
      <c r="Z42">
        <f t="shared" si="3"/>
        <v>42</v>
      </c>
      <c r="AA42">
        <f t="shared" si="6"/>
        <v>42</v>
      </c>
      <c r="AB42">
        <f t="shared" si="4"/>
        <v>42</v>
      </c>
      <c r="AC42">
        <f t="shared" si="4"/>
        <v>42</v>
      </c>
      <c r="AD42" t="s">
        <v>343</v>
      </c>
      <c r="AE42" s="3">
        <v>45657</v>
      </c>
      <c r="AF42" s="5" t="s">
        <v>394</v>
      </c>
    </row>
    <row r="43" spans="1:32" x14ac:dyDescent="0.25">
      <c r="A43">
        <v>2024</v>
      </c>
      <c r="B43" s="3">
        <v>45566</v>
      </c>
      <c r="C43" s="3">
        <v>45657</v>
      </c>
      <c r="D43" t="s">
        <v>84</v>
      </c>
      <c r="E43">
        <v>4</v>
      </c>
      <c r="F43" t="str">
        <f t="shared" si="1"/>
        <v>ENCARGADO DE SECCION INSTALACION ELECTROMECANICA</v>
      </c>
      <c r="G43" t="s">
        <v>368</v>
      </c>
      <c r="H43" t="s">
        <v>345</v>
      </c>
      <c r="I43" s="4" t="s">
        <v>286</v>
      </c>
      <c r="J43" t="s">
        <v>219</v>
      </c>
      <c r="K43" t="s">
        <v>269</v>
      </c>
      <c r="L43" t="s">
        <v>91</v>
      </c>
      <c r="M43">
        <f>16287.47*2</f>
        <v>32574.94</v>
      </c>
      <c r="N43" t="s">
        <v>382</v>
      </c>
      <c r="O43">
        <f>9026.13*2</f>
        <v>18052.259999999998</v>
      </c>
      <c r="P43" t="s">
        <v>382</v>
      </c>
      <c r="Q43">
        <v>43</v>
      </c>
      <c r="R43">
        <f t="shared" si="2"/>
        <v>43</v>
      </c>
      <c r="S43">
        <f t="shared" si="2"/>
        <v>43</v>
      </c>
      <c r="T43">
        <f t="shared" si="2"/>
        <v>43</v>
      </c>
      <c r="U43">
        <f t="shared" si="2"/>
        <v>43</v>
      </c>
      <c r="V43">
        <f t="shared" si="5"/>
        <v>43</v>
      </c>
      <c r="W43">
        <f t="shared" si="3"/>
        <v>43</v>
      </c>
      <c r="X43">
        <f t="shared" si="3"/>
        <v>43</v>
      </c>
      <c r="Y43">
        <f t="shared" si="3"/>
        <v>43</v>
      </c>
      <c r="Z43">
        <f t="shared" si="3"/>
        <v>43</v>
      </c>
      <c r="AA43">
        <f t="shared" si="6"/>
        <v>43</v>
      </c>
      <c r="AB43">
        <f t="shared" si="4"/>
        <v>43</v>
      </c>
      <c r="AC43">
        <f t="shared" si="4"/>
        <v>43</v>
      </c>
      <c r="AD43" t="s">
        <v>343</v>
      </c>
      <c r="AE43" s="3">
        <v>45657</v>
      </c>
      <c r="AF43" s="5" t="s">
        <v>394</v>
      </c>
    </row>
    <row r="44" spans="1:32" x14ac:dyDescent="0.25">
      <c r="A44">
        <v>2024</v>
      </c>
      <c r="B44" s="3">
        <v>45566</v>
      </c>
      <c r="C44" s="3">
        <v>45657</v>
      </c>
      <c r="D44" t="s">
        <v>84</v>
      </c>
      <c r="E44">
        <v>4</v>
      </c>
      <c r="F44" t="str">
        <f t="shared" si="1"/>
        <v>AUXILIAR SECCION INSTALACION ELECTROMECANICA</v>
      </c>
      <c r="G44" t="s">
        <v>369</v>
      </c>
      <c r="H44" t="s">
        <v>345</v>
      </c>
      <c r="I44" s="4" t="s">
        <v>218</v>
      </c>
      <c r="J44" t="s">
        <v>219</v>
      </c>
      <c r="K44" t="s">
        <v>287</v>
      </c>
      <c r="L44" t="s">
        <v>91</v>
      </c>
      <c r="M44">
        <f>10429.31*2</f>
        <v>20858.62</v>
      </c>
      <c r="N44" t="s">
        <v>382</v>
      </c>
      <c r="O44">
        <f>5377.47*2</f>
        <v>10754.94</v>
      </c>
      <c r="P44" t="s">
        <v>382</v>
      </c>
      <c r="Q44">
        <v>44</v>
      </c>
      <c r="R44">
        <f t="shared" si="2"/>
        <v>44</v>
      </c>
      <c r="S44">
        <f t="shared" si="2"/>
        <v>44</v>
      </c>
      <c r="T44">
        <f t="shared" si="2"/>
        <v>44</v>
      </c>
      <c r="U44">
        <f t="shared" si="2"/>
        <v>44</v>
      </c>
      <c r="V44">
        <f t="shared" si="5"/>
        <v>44</v>
      </c>
      <c r="W44">
        <f t="shared" si="3"/>
        <v>44</v>
      </c>
      <c r="X44">
        <f t="shared" si="3"/>
        <v>44</v>
      </c>
      <c r="Y44">
        <f t="shared" si="3"/>
        <v>44</v>
      </c>
      <c r="Z44">
        <f t="shared" si="3"/>
        <v>44</v>
      </c>
      <c r="AA44">
        <f t="shared" si="6"/>
        <v>44</v>
      </c>
      <c r="AB44">
        <f t="shared" si="4"/>
        <v>44</v>
      </c>
      <c r="AC44">
        <f t="shared" si="4"/>
        <v>44</v>
      </c>
      <c r="AD44" t="s">
        <v>343</v>
      </c>
      <c r="AE44" s="3">
        <v>45657</v>
      </c>
      <c r="AF44" s="5" t="s">
        <v>394</v>
      </c>
    </row>
    <row r="45" spans="1:32" x14ac:dyDescent="0.25">
      <c r="A45">
        <v>2024</v>
      </c>
      <c r="B45" s="3">
        <v>45566</v>
      </c>
      <c r="C45" s="3">
        <v>45657</v>
      </c>
      <c r="D45" t="s">
        <v>84</v>
      </c>
      <c r="E45">
        <v>4</v>
      </c>
      <c r="F45" t="str">
        <f t="shared" si="1"/>
        <v>AUXILIAR ELECTROMECANICO</v>
      </c>
      <c r="G45" t="s">
        <v>370</v>
      </c>
      <c r="H45" t="s">
        <v>345</v>
      </c>
      <c r="I45" s="4" t="s">
        <v>288</v>
      </c>
      <c r="J45" t="s">
        <v>289</v>
      </c>
      <c r="K45" t="s">
        <v>290</v>
      </c>
      <c r="L45" t="s">
        <v>91</v>
      </c>
      <c r="M45">
        <f>7172.27*2</f>
        <v>14344.54</v>
      </c>
      <c r="N45" t="s">
        <v>382</v>
      </c>
      <c r="O45">
        <f>2712.08*2</f>
        <v>5424.16</v>
      </c>
      <c r="P45" t="s">
        <v>382</v>
      </c>
      <c r="Q45">
        <v>45</v>
      </c>
      <c r="R45">
        <f t="shared" si="2"/>
        <v>45</v>
      </c>
      <c r="S45">
        <f t="shared" si="2"/>
        <v>45</v>
      </c>
      <c r="T45">
        <f t="shared" si="2"/>
        <v>45</v>
      </c>
      <c r="U45">
        <f t="shared" si="2"/>
        <v>45</v>
      </c>
      <c r="V45">
        <f t="shared" si="5"/>
        <v>45</v>
      </c>
      <c r="W45">
        <f t="shared" si="3"/>
        <v>45</v>
      </c>
      <c r="X45">
        <f t="shared" si="3"/>
        <v>45</v>
      </c>
      <c r="Y45">
        <f t="shared" si="3"/>
        <v>45</v>
      </c>
      <c r="Z45">
        <f t="shared" si="3"/>
        <v>45</v>
      </c>
      <c r="AA45">
        <f t="shared" si="6"/>
        <v>45</v>
      </c>
      <c r="AB45">
        <f t="shared" si="4"/>
        <v>45</v>
      </c>
      <c r="AC45">
        <f t="shared" si="4"/>
        <v>45</v>
      </c>
      <c r="AD45" t="s">
        <v>343</v>
      </c>
      <c r="AE45" s="3">
        <v>45657</v>
      </c>
      <c r="AF45" s="5" t="s">
        <v>394</v>
      </c>
    </row>
    <row r="46" spans="1:32" x14ac:dyDescent="0.25">
      <c r="A46">
        <v>2024</v>
      </c>
      <c r="B46" s="3">
        <v>45566</v>
      </c>
      <c r="C46" s="3">
        <v>45657</v>
      </c>
      <c r="D46" t="s">
        <v>84</v>
      </c>
      <c r="E46">
        <v>4</v>
      </c>
      <c r="F46" t="str">
        <f t="shared" si="1"/>
        <v>CABO DE LIMPIA BRIGADA SANITARIA</v>
      </c>
      <c r="G46" t="s">
        <v>371</v>
      </c>
      <c r="H46" t="s">
        <v>345</v>
      </c>
      <c r="I46" s="4" t="s">
        <v>237</v>
      </c>
      <c r="J46" t="s">
        <v>291</v>
      </c>
      <c r="K46" t="s">
        <v>290</v>
      </c>
      <c r="L46" t="s">
        <v>91</v>
      </c>
      <c r="M46">
        <f>6868.22*2</f>
        <v>13736.44</v>
      </c>
      <c r="N46" t="s">
        <v>382</v>
      </c>
      <c r="O46">
        <f>1156.58*2</f>
        <v>2313.16</v>
      </c>
      <c r="P46" t="s">
        <v>382</v>
      </c>
      <c r="Q46">
        <v>46</v>
      </c>
      <c r="R46">
        <f t="shared" si="2"/>
        <v>46</v>
      </c>
      <c r="S46">
        <f t="shared" si="2"/>
        <v>46</v>
      </c>
      <c r="T46">
        <f t="shared" si="2"/>
        <v>46</v>
      </c>
      <c r="U46">
        <f t="shared" si="2"/>
        <v>46</v>
      </c>
      <c r="V46">
        <f t="shared" si="5"/>
        <v>46</v>
      </c>
      <c r="W46">
        <f t="shared" si="3"/>
        <v>46</v>
      </c>
      <c r="X46">
        <f t="shared" si="3"/>
        <v>46</v>
      </c>
      <c r="Y46">
        <f t="shared" si="3"/>
        <v>46</v>
      </c>
      <c r="Z46">
        <f t="shared" si="3"/>
        <v>46</v>
      </c>
      <c r="AA46">
        <f t="shared" si="6"/>
        <v>46</v>
      </c>
      <c r="AB46">
        <f t="shared" si="4"/>
        <v>46</v>
      </c>
      <c r="AC46">
        <f t="shared" si="4"/>
        <v>46</v>
      </c>
      <c r="AD46" t="s">
        <v>343</v>
      </c>
      <c r="AE46" s="3">
        <v>45657</v>
      </c>
      <c r="AF46" s="5" t="s">
        <v>394</v>
      </c>
    </row>
    <row r="47" spans="1:32" x14ac:dyDescent="0.25">
      <c r="A47">
        <v>2024</v>
      </c>
      <c r="B47" s="3">
        <v>45566</v>
      </c>
      <c r="C47" s="3">
        <v>45657</v>
      </c>
      <c r="D47" t="s">
        <v>84</v>
      </c>
      <c r="E47">
        <v>5</v>
      </c>
      <c r="F47" t="str">
        <f t="shared" si="1"/>
        <v>OPERADOR DE BOMBA</v>
      </c>
      <c r="G47" t="s">
        <v>367</v>
      </c>
      <c r="H47" t="s">
        <v>345</v>
      </c>
      <c r="I47" s="4" t="s">
        <v>288</v>
      </c>
      <c r="J47" t="s">
        <v>289</v>
      </c>
      <c r="K47" t="s">
        <v>252</v>
      </c>
      <c r="L47" t="s">
        <v>91</v>
      </c>
      <c r="M47">
        <f>6375.22*2</f>
        <v>12750.44</v>
      </c>
      <c r="N47" t="s">
        <v>382</v>
      </c>
      <c r="O47">
        <f>3077.61*2</f>
        <v>6155.22</v>
      </c>
      <c r="P47" t="s">
        <v>382</v>
      </c>
      <c r="Q47">
        <v>47</v>
      </c>
      <c r="R47">
        <f t="shared" si="2"/>
        <v>47</v>
      </c>
      <c r="S47">
        <f t="shared" si="2"/>
        <v>47</v>
      </c>
      <c r="T47">
        <f t="shared" si="2"/>
        <v>47</v>
      </c>
      <c r="U47">
        <f t="shared" si="2"/>
        <v>47</v>
      </c>
      <c r="V47">
        <f t="shared" si="5"/>
        <v>47</v>
      </c>
      <c r="W47">
        <f t="shared" si="3"/>
        <v>47</v>
      </c>
      <c r="X47">
        <f t="shared" si="3"/>
        <v>47</v>
      </c>
      <c r="Y47">
        <f t="shared" si="3"/>
        <v>47</v>
      </c>
      <c r="Z47">
        <f t="shared" si="3"/>
        <v>47</v>
      </c>
      <c r="AA47">
        <f t="shared" si="6"/>
        <v>47</v>
      </c>
      <c r="AB47">
        <f t="shared" si="4"/>
        <v>47</v>
      </c>
      <c r="AC47">
        <f t="shared" si="4"/>
        <v>47</v>
      </c>
      <c r="AD47" t="s">
        <v>343</v>
      </c>
      <c r="AE47" s="3">
        <v>45657</v>
      </c>
      <c r="AF47" s="5" t="s">
        <v>394</v>
      </c>
    </row>
    <row r="48" spans="1:32" x14ac:dyDescent="0.25">
      <c r="A48">
        <v>2024</v>
      </c>
      <c r="B48" s="3">
        <v>45566</v>
      </c>
      <c r="C48" s="3">
        <v>45657</v>
      </c>
      <c r="D48" t="s">
        <v>84</v>
      </c>
      <c r="E48">
        <v>5</v>
      </c>
      <c r="F48" t="str">
        <f t="shared" si="1"/>
        <v>FONTANERO</v>
      </c>
      <c r="G48" t="s">
        <v>362</v>
      </c>
      <c r="H48" t="s">
        <v>345</v>
      </c>
      <c r="I48" s="4" t="s">
        <v>237</v>
      </c>
      <c r="J48" t="s">
        <v>291</v>
      </c>
      <c r="K48" t="s">
        <v>292</v>
      </c>
      <c r="L48" t="s">
        <v>91</v>
      </c>
      <c r="M48">
        <f>6844.02*2</f>
        <v>13688.04</v>
      </c>
      <c r="N48" t="s">
        <v>382</v>
      </c>
      <c r="O48">
        <f>5221.75*2</f>
        <v>10443.5</v>
      </c>
      <c r="P48" t="s">
        <v>382</v>
      </c>
      <c r="Q48">
        <v>48</v>
      </c>
      <c r="R48">
        <f t="shared" si="2"/>
        <v>48</v>
      </c>
      <c r="S48">
        <f t="shared" si="2"/>
        <v>48</v>
      </c>
      <c r="T48">
        <f t="shared" si="2"/>
        <v>48</v>
      </c>
      <c r="U48">
        <f t="shared" si="2"/>
        <v>48</v>
      </c>
      <c r="V48">
        <f t="shared" si="5"/>
        <v>48</v>
      </c>
      <c r="W48">
        <f t="shared" si="3"/>
        <v>48</v>
      </c>
      <c r="X48">
        <f t="shared" si="3"/>
        <v>48</v>
      </c>
      <c r="Y48">
        <f t="shared" si="3"/>
        <v>48</v>
      </c>
      <c r="Z48">
        <f t="shared" si="3"/>
        <v>48</v>
      </c>
      <c r="AA48">
        <f t="shared" si="6"/>
        <v>48</v>
      </c>
      <c r="AB48">
        <f t="shared" si="4"/>
        <v>48</v>
      </c>
      <c r="AC48">
        <f t="shared" si="4"/>
        <v>48</v>
      </c>
      <c r="AD48" t="s">
        <v>343</v>
      </c>
      <c r="AE48" s="3">
        <v>45657</v>
      </c>
      <c r="AF48" s="5" t="s">
        <v>394</v>
      </c>
    </row>
    <row r="49" spans="1:32" x14ac:dyDescent="0.25">
      <c r="A49">
        <v>2024</v>
      </c>
      <c r="B49" s="3">
        <v>45566</v>
      </c>
      <c r="C49" s="3">
        <v>45657</v>
      </c>
      <c r="D49" t="s">
        <v>84</v>
      </c>
      <c r="E49">
        <v>5</v>
      </c>
      <c r="F49" t="str">
        <f t="shared" si="1"/>
        <v>AYUDANTE DE BRIGADA DRENAJE SANITARIO</v>
      </c>
      <c r="G49" t="s">
        <v>372</v>
      </c>
      <c r="H49" t="s">
        <v>345</v>
      </c>
      <c r="I49" s="4" t="s">
        <v>293</v>
      </c>
      <c r="J49" t="s">
        <v>294</v>
      </c>
      <c r="K49" t="s">
        <v>295</v>
      </c>
      <c r="L49" t="s">
        <v>91</v>
      </c>
      <c r="M49">
        <f>5856.42*2</f>
        <v>11712.84</v>
      </c>
      <c r="N49" t="s">
        <v>382</v>
      </c>
      <c r="O49">
        <f>1789.65*2</f>
        <v>3579.3</v>
      </c>
      <c r="P49" t="s">
        <v>382</v>
      </c>
      <c r="Q49">
        <v>49</v>
      </c>
      <c r="R49">
        <f t="shared" si="2"/>
        <v>49</v>
      </c>
      <c r="S49">
        <f t="shared" si="2"/>
        <v>49</v>
      </c>
      <c r="T49">
        <f t="shared" si="2"/>
        <v>49</v>
      </c>
      <c r="U49">
        <f t="shared" si="2"/>
        <v>49</v>
      </c>
      <c r="V49">
        <f t="shared" si="5"/>
        <v>49</v>
      </c>
      <c r="W49">
        <f t="shared" si="3"/>
        <v>49</v>
      </c>
      <c r="X49">
        <f t="shared" si="3"/>
        <v>49</v>
      </c>
      <c r="Y49">
        <f t="shared" si="3"/>
        <v>49</v>
      </c>
      <c r="Z49">
        <f t="shared" si="3"/>
        <v>49</v>
      </c>
      <c r="AA49">
        <f t="shared" si="6"/>
        <v>49</v>
      </c>
      <c r="AB49">
        <f t="shared" si="4"/>
        <v>49</v>
      </c>
      <c r="AC49">
        <f t="shared" si="4"/>
        <v>49</v>
      </c>
      <c r="AD49" t="s">
        <v>343</v>
      </c>
      <c r="AE49" s="3">
        <v>45657</v>
      </c>
      <c r="AF49" s="5" t="s">
        <v>394</v>
      </c>
    </row>
    <row r="50" spans="1:32" x14ac:dyDescent="0.25">
      <c r="A50">
        <v>2024</v>
      </c>
      <c r="B50" s="3">
        <v>45566</v>
      </c>
      <c r="C50" s="3">
        <v>45657</v>
      </c>
      <c r="D50" t="s">
        <v>84</v>
      </c>
      <c r="E50">
        <v>5</v>
      </c>
      <c r="F50" t="str">
        <f t="shared" si="1"/>
        <v>FONTANERO</v>
      </c>
      <c r="G50" t="s">
        <v>362</v>
      </c>
      <c r="H50" t="s">
        <v>345</v>
      </c>
      <c r="I50" s="4" t="s">
        <v>282</v>
      </c>
      <c r="J50" t="s">
        <v>235</v>
      </c>
      <c r="K50" t="s">
        <v>296</v>
      </c>
      <c r="L50" t="s">
        <v>91</v>
      </c>
      <c r="M50">
        <f>6368.22*2</f>
        <v>12736.44</v>
      </c>
      <c r="N50" t="s">
        <v>382</v>
      </c>
      <c r="O50">
        <f>2172.98*2</f>
        <v>4345.96</v>
      </c>
      <c r="P50" t="s">
        <v>382</v>
      </c>
      <c r="Q50">
        <v>50</v>
      </c>
      <c r="R50">
        <f t="shared" si="2"/>
        <v>50</v>
      </c>
      <c r="S50">
        <f t="shared" si="2"/>
        <v>50</v>
      </c>
      <c r="T50">
        <f t="shared" si="2"/>
        <v>50</v>
      </c>
      <c r="U50">
        <f t="shared" si="2"/>
        <v>50</v>
      </c>
      <c r="V50">
        <f t="shared" si="5"/>
        <v>50</v>
      </c>
      <c r="W50">
        <f t="shared" si="3"/>
        <v>50</v>
      </c>
      <c r="X50">
        <f t="shared" si="3"/>
        <v>50</v>
      </c>
      <c r="Y50">
        <f t="shared" si="3"/>
        <v>50</v>
      </c>
      <c r="Z50">
        <f t="shared" si="3"/>
        <v>50</v>
      </c>
      <c r="AA50">
        <f t="shared" si="6"/>
        <v>50</v>
      </c>
      <c r="AB50">
        <f t="shared" si="4"/>
        <v>50</v>
      </c>
      <c r="AC50">
        <f t="shared" si="4"/>
        <v>50</v>
      </c>
      <c r="AD50" t="s">
        <v>343</v>
      </c>
      <c r="AE50" s="3">
        <v>45657</v>
      </c>
      <c r="AF50" s="5" t="s">
        <v>394</v>
      </c>
    </row>
    <row r="51" spans="1:32" x14ac:dyDescent="0.25">
      <c r="A51">
        <v>2024</v>
      </c>
      <c r="B51" s="3">
        <v>45566</v>
      </c>
      <c r="C51" s="3">
        <v>45657</v>
      </c>
      <c r="D51" t="s">
        <v>84</v>
      </c>
      <c r="E51">
        <v>5</v>
      </c>
      <c r="F51" t="str">
        <f t="shared" si="1"/>
        <v>AUXILIAR ELECTROMECANICO</v>
      </c>
      <c r="G51" t="s">
        <v>370</v>
      </c>
      <c r="H51" t="s">
        <v>345</v>
      </c>
      <c r="I51" s="4" t="s">
        <v>297</v>
      </c>
      <c r="J51" t="s">
        <v>298</v>
      </c>
      <c r="K51" t="s">
        <v>276</v>
      </c>
      <c r="L51" t="s">
        <v>91</v>
      </c>
      <c r="M51">
        <f>9663.78*2</f>
        <v>19327.560000000001</v>
      </c>
      <c r="N51" t="s">
        <v>382</v>
      </c>
      <c r="O51">
        <f>2127.53*2</f>
        <v>4255.0600000000004</v>
      </c>
      <c r="P51" t="s">
        <v>382</v>
      </c>
      <c r="Q51">
        <v>51</v>
      </c>
      <c r="R51">
        <f t="shared" si="2"/>
        <v>51</v>
      </c>
      <c r="S51">
        <f t="shared" si="2"/>
        <v>51</v>
      </c>
      <c r="T51">
        <f t="shared" si="2"/>
        <v>51</v>
      </c>
      <c r="U51">
        <f t="shared" si="2"/>
        <v>51</v>
      </c>
      <c r="V51">
        <f t="shared" si="5"/>
        <v>51</v>
      </c>
      <c r="W51">
        <f t="shared" si="3"/>
        <v>51</v>
      </c>
      <c r="X51">
        <f t="shared" si="3"/>
        <v>51</v>
      </c>
      <c r="Y51">
        <f t="shared" si="3"/>
        <v>51</v>
      </c>
      <c r="Z51">
        <f t="shared" si="3"/>
        <v>51</v>
      </c>
      <c r="AA51">
        <f t="shared" si="6"/>
        <v>51</v>
      </c>
      <c r="AB51">
        <f t="shared" si="4"/>
        <v>51</v>
      </c>
      <c r="AC51">
        <f t="shared" si="4"/>
        <v>51</v>
      </c>
      <c r="AD51" t="s">
        <v>343</v>
      </c>
      <c r="AE51" s="3">
        <v>45657</v>
      </c>
      <c r="AF51" s="5" t="s">
        <v>394</v>
      </c>
    </row>
    <row r="52" spans="1:32" x14ac:dyDescent="0.25">
      <c r="A52">
        <v>2024</v>
      </c>
      <c r="B52" s="3">
        <v>45566</v>
      </c>
      <c r="C52" s="3">
        <v>45657</v>
      </c>
      <c r="D52" t="s">
        <v>84</v>
      </c>
      <c r="E52">
        <v>5</v>
      </c>
      <c r="F52" t="str">
        <f t="shared" si="1"/>
        <v>ENCARGADO DE SECCION CONTROL DE CALIDAD</v>
      </c>
      <c r="G52" t="s">
        <v>373</v>
      </c>
      <c r="H52" t="s">
        <v>345</v>
      </c>
      <c r="I52" s="4" t="s">
        <v>299</v>
      </c>
      <c r="J52" t="s">
        <v>300</v>
      </c>
      <c r="K52" t="s">
        <v>335</v>
      </c>
      <c r="L52" t="s">
        <v>91</v>
      </c>
      <c r="M52">
        <f>13654.62*2</f>
        <v>27309.24</v>
      </c>
      <c r="N52" t="s">
        <v>382</v>
      </c>
      <c r="O52">
        <f>8631.2*2</f>
        <v>17262.400000000001</v>
      </c>
      <c r="P52" t="s">
        <v>382</v>
      </c>
      <c r="Q52">
        <v>52</v>
      </c>
      <c r="R52">
        <f t="shared" si="2"/>
        <v>52</v>
      </c>
      <c r="S52">
        <f t="shared" si="2"/>
        <v>52</v>
      </c>
      <c r="T52">
        <f t="shared" si="2"/>
        <v>52</v>
      </c>
      <c r="U52">
        <f t="shared" si="2"/>
        <v>52</v>
      </c>
      <c r="V52">
        <f t="shared" si="5"/>
        <v>52</v>
      </c>
      <c r="W52">
        <f t="shared" si="3"/>
        <v>52</v>
      </c>
      <c r="X52">
        <f t="shared" si="3"/>
        <v>52</v>
      </c>
      <c r="Y52">
        <f t="shared" si="3"/>
        <v>52</v>
      </c>
      <c r="Z52">
        <f t="shared" si="3"/>
        <v>52</v>
      </c>
      <c r="AA52">
        <f t="shared" si="6"/>
        <v>52</v>
      </c>
      <c r="AB52">
        <f t="shared" si="4"/>
        <v>52</v>
      </c>
      <c r="AC52">
        <f t="shared" si="4"/>
        <v>52</v>
      </c>
      <c r="AD52" t="s">
        <v>343</v>
      </c>
      <c r="AE52" s="3">
        <v>45657</v>
      </c>
      <c r="AF52" s="5" t="s">
        <v>394</v>
      </c>
    </row>
    <row r="53" spans="1:32" x14ac:dyDescent="0.25">
      <c r="A53">
        <v>2024</v>
      </c>
      <c r="B53" s="3">
        <v>45566</v>
      </c>
      <c r="C53" s="3">
        <v>45657</v>
      </c>
      <c r="D53" t="s">
        <v>84</v>
      </c>
      <c r="E53">
        <v>5</v>
      </c>
      <c r="F53" t="str">
        <f t="shared" si="1"/>
        <v>AUXILIAR ELECTROMECANICO</v>
      </c>
      <c r="G53" t="s">
        <v>370</v>
      </c>
      <c r="H53" t="s">
        <v>345</v>
      </c>
      <c r="I53" s="4" t="s">
        <v>285</v>
      </c>
      <c r="J53" t="s">
        <v>218</v>
      </c>
      <c r="K53" t="s">
        <v>336</v>
      </c>
      <c r="L53" t="s">
        <v>91</v>
      </c>
      <c r="M53">
        <f>6360.72*2</f>
        <v>12721.44</v>
      </c>
      <c r="N53" t="s">
        <v>382</v>
      </c>
      <c r="O53">
        <f>2261.01*2</f>
        <v>4522.0200000000004</v>
      </c>
      <c r="P53" t="s">
        <v>382</v>
      </c>
      <c r="Q53">
        <v>53</v>
      </c>
      <c r="R53">
        <f t="shared" si="2"/>
        <v>53</v>
      </c>
      <c r="S53">
        <f t="shared" si="2"/>
        <v>53</v>
      </c>
      <c r="T53">
        <f t="shared" si="2"/>
        <v>53</v>
      </c>
      <c r="U53">
        <f t="shared" si="2"/>
        <v>53</v>
      </c>
      <c r="V53">
        <f t="shared" si="5"/>
        <v>53</v>
      </c>
      <c r="W53">
        <f t="shared" si="3"/>
        <v>53</v>
      </c>
      <c r="X53">
        <f t="shared" si="3"/>
        <v>53</v>
      </c>
      <c r="Y53">
        <f t="shared" si="3"/>
        <v>53</v>
      </c>
      <c r="Z53">
        <f t="shared" si="3"/>
        <v>53</v>
      </c>
      <c r="AA53">
        <f t="shared" si="6"/>
        <v>53</v>
      </c>
      <c r="AB53">
        <f t="shared" si="4"/>
        <v>53</v>
      </c>
      <c r="AC53">
        <f t="shared" si="4"/>
        <v>53</v>
      </c>
      <c r="AD53" t="s">
        <v>343</v>
      </c>
      <c r="AE53" s="3">
        <v>45657</v>
      </c>
      <c r="AF53" s="5" t="s">
        <v>394</v>
      </c>
    </row>
    <row r="54" spans="1:32" x14ac:dyDescent="0.25">
      <c r="A54">
        <v>2024</v>
      </c>
      <c r="B54" s="3">
        <v>45566</v>
      </c>
      <c r="C54" s="3">
        <v>45657</v>
      </c>
      <c r="D54" t="s">
        <v>84</v>
      </c>
      <c r="E54">
        <v>5</v>
      </c>
      <c r="F54" t="str">
        <f t="shared" si="1"/>
        <v>FONTANERO</v>
      </c>
      <c r="G54" t="s">
        <v>362</v>
      </c>
      <c r="H54" t="s">
        <v>345</v>
      </c>
      <c r="I54" s="4" t="s">
        <v>301</v>
      </c>
      <c r="J54" t="s">
        <v>299</v>
      </c>
      <c r="K54" t="s">
        <v>337</v>
      </c>
      <c r="L54" t="s">
        <v>91</v>
      </c>
      <c r="M54">
        <f>5163.22*2</f>
        <v>10326.44</v>
      </c>
      <c r="N54" t="s">
        <v>382</v>
      </c>
      <c r="O54">
        <f>2453.03*2</f>
        <v>4906.0600000000004</v>
      </c>
      <c r="P54" t="s">
        <v>382</v>
      </c>
      <c r="Q54">
        <v>54</v>
      </c>
      <c r="R54">
        <f t="shared" si="2"/>
        <v>54</v>
      </c>
      <c r="S54">
        <f t="shared" si="2"/>
        <v>54</v>
      </c>
      <c r="T54">
        <f t="shared" si="2"/>
        <v>54</v>
      </c>
      <c r="U54">
        <f t="shared" si="2"/>
        <v>54</v>
      </c>
      <c r="V54">
        <f t="shared" si="5"/>
        <v>54</v>
      </c>
      <c r="W54">
        <f t="shared" si="3"/>
        <v>54</v>
      </c>
      <c r="X54">
        <f t="shared" si="3"/>
        <v>54</v>
      </c>
      <c r="Y54">
        <f t="shared" si="3"/>
        <v>54</v>
      </c>
      <c r="Z54">
        <f t="shared" si="3"/>
        <v>54</v>
      </c>
      <c r="AA54">
        <f t="shared" si="6"/>
        <v>54</v>
      </c>
      <c r="AB54">
        <f t="shared" si="4"/>
        <v>54</v>
      </c>
      <c r="AC54">
        <f t="shared" si="4"/>
        <v>54</v>
      </c>
      <c r="AD54" t="s">
        <v>343</v>
      </c>
      <c r="AE54" s="3">
        <v>45657</v>
      </c>
      <c r="AF54" s="5" t="s">
        <v>394</v>
      </c>
    </row>
    <row r="55" spans="1:32" x14ac:dyDescent="0.25">
      <c r="A55">
        <v>2024</v>
      </c>
      <c r="B55" s="3">
        <v>45566</v>
      </c>
      <c r="C55" s="3">
        <v>45657</v>
      </c>
      <c r="D55" t="s">
        <v>84</v>
      </c>
      <c r="E55">
        <v>5</v>
      </c>
      <c r="F55" t="str">
        <f t="shared" si="1"/>
        <v>AYUDANTE DE FONTANERO</v>
      </c>
      <c r="G55" t="s">
        <v>374</v>
      </c>
      <c r="H55" t="s">
        <v>345</v>
      </c>
      <c r="I55" s="4" t="s">
        <v>302</v>
      </c>
      <c r="J55" t="s">
        <v>303</v>
      </c>
      <c r="K55" t="s">
        <v>295</v>
      </c>
      <c r="L55" t="s">
        <v>91</v>
      </c>
      <c r="M55">
        <f>4905.92*2</f>
        <v>9811.84</v>
      </c>
      <c r="N55" t="s">
        <v>382</v>
      </c>
      <c r="O55">
        <f>1617.07*2</f>
        <v>3234.14</v>
      </c>
      <c r="P55" t="s">
        <v>382</v>
      </c>
      <c r="Q55">
        <v>55</v>
      </c>
      <c r="R55">
        <f t="shared" si="2"/>
        <v>55</v>
      </c>
      <c r="S55">
        <f t="shared" si="2"/>
        <v>55</v>
      </c>
      <c r="T55">
        <f t="shared" si="2"/>
        <v>55</v>
      </c>
      <c r="U55">
        <f t="shared" si="2"/>
        <v>55</v>
      </c>
      <c r="V55">
        <f t="shared" si="5"/>
        <v>55</v>
      </c>
      <c r="W55">
        <f t="shared" si="3"/>
        <v>55</v>
      </c>
      <c r="X55">
        <f t="shared" si="3"/>
        <v>55</v>
      </c>
      <c r="Y55">
        <f t="shared" si="3"/>
        <v>55</v>
      </c>
      <c r="Z55">
        <f t="shared" si="3"/>
        <v>55</v>
      </c>
      <c r="AA55">
        <f t="shared" si="6"/>
        <v>55</v>
      </c>
      <c r="AB55">
        <f t="shared" si="4"/>
        <v>55</v>
      </c>
      <c r="AC55">
        <f t="shared" si="4"/>
        <v>55</v>
      </c>
      <c r="AD55" t="s">
        <v>343</v>
      </c>
      <c r="AE55" s="3">
        <v>45657</v>
      </c>
      <c r="AF55" s="5" t="s">
        <v>394</v>
      </c>
    </row>
    <row r="56" spans="1:32" x14ac:dyDescent="0.25">
      <c r="A56">
        <v>2024</v>
      </c>
      <c r="B56" s="3">
        <v>45566</v>
      </c>
      <c r="C56" s="3">
        <v>45657</v>
      </c>
      <c r="D56" t="s">
        <v>84</v>
      </c>
      <c r="E56">
        <v>5</v>
      </c>
      <c r="F56" t="str">
        <f t="shared" si="1"/>
        <v>FONTANERO</v>
      </c>
      <c r="G56" t="s">
        <v>362</v>
      </c>
      <c r="H56" t="s">
        <v>345</v>
      </c>
      <c r="I56" s="4" t="s">
        <v>304</v>
      </c>
      <c r="J56" t="s">
        <v>305</v>
      </c>
      <c r="K56" t="s">
        <v>306</v>
      </c>
      <c r="L56" t="s">
        <v>91</v>
      </c>
      <c r="M56">
        <f>6368.22*2</f>
        <v>12736.44</v>
      </c>
      <c r="N56" t="s">
        <v>382</v>
      </c>
      <c r="O56">
        <f>2282.07*2</f>
        <v>4564.1400000000003</v>
      </c>
      <c r="P56" t="s">
        <v>382</v>
      </c>
      <c r="Q56">
        <v>56</v>
      </c>
      <c r="R56">
        <f t="shared" si="2"/>
        <v>56</v>
      </c>
      <c r="S56">
        <f t="shared" si="2"/>
        <v>56</v>
      </c>
      <c r="T56">
        <f t="shared" si="2"/>
        <v>56</v>
      </c>
      <c r="U56">
        <f t="shared" si="2"/>
        <v>56</v>
      </c>
      <c r="V56">
        <f t="shared" si="5"/>
        <v>56</v>
      </c>
      <c r="W56">
        <f t="shared" si="3"/>
        <v>56</v>
      </c>
      <c r="X56">
        <f t="shared" si="3"/>
        <v>56</v>
      </c>
      <c r="Y56">
        <f t="shared" si="3"/>
        <v>56</v>
      </c>
      <c r="Z56">
        <f t="shared" si="3"/>
        <v>56</v>
      </c>
      <c r="AA56">
        <f t="shared" si="6"/>
        <v>56</v>
      </c>
      <c r="AB56">
        <f t="shared" si="4"/>
        <v>56</v>
      </c>
      <c r="AC56">
        <f t="shared" si="4"/>
        <v>56</v>
      </c>
      <c r="AD56" t="s">
        <v>343</v>
      </c>
      <c r="AE56" s="3">
        <v>45657</v>
      </c>
      <c r="AF56" s="5" t="s">
        <v>394</v>
      </c>
    </row>
    <row r="57" spans="1:32" x14ac:dyDescent="0.25">
      <c r="A57">
        <v>2024</v>
      </c>
      <c r="B57" s="3">
        <v>45566</v>
      </c>
      <c r="C57" s="3">
        <v>45657</v>
      </c>
      <c r="D57" t="s">
        <v>84</v>
      </c>
      <c r="E57">
        <v>4</v>
      </c>
      <c r="F57" t="str">
        <f t="shared" si="1"/>
        <v>AUXILIAR OPERATIVO DEL AREA COMERCIAL</v>
      </c>
      <c r="G57" t="s">
        <v>356</v>
      </c>
      <c r="H57" t="s">
        <v>345</v>
      </c>
      <c r="I57" s="4" t="s">
        <v>237</v>
      </c>
      <c r="J57" t="s">
        <v>237</v>
      </c>
      <c r="K57" t="s">
        <v>307</v>
      </c>
      <c r="L57" t="s">
        <v>91</v>
      </c>
      <c r="M57">
        <f>6060.87*2</f>
        <v>12121.74</v>
      </c>
      <c r="N57" t="s">
        <v>382</v>
      </c>
      <c r="O57">
        <f>2282.66*2</f>
        <v>4565.32</v>
      </c>
      <c r="P57" t="s">
        <v>382</v>
      </c>
      <c r="Q57">
        <v>57</v>
      </c>
      <c r="R57">
        <f t="shared" si="2"/>
        <v>57</v>
      </c>
      <c r="S57">
        <f t="shared" si="2"/>
        <v>57</v>
      </c>
      <c r="T57">
        <f t="shared" si="2"/>
        <v>57</v>
      </c>
      <c r="U57">
        <f t="shared" si="2"/>
        <v>57</v>
      </c>
      <c r="V57">
        <f t="shared" si="5"/>
        <v>57</v>
      </c>
      <c r="W57">
        <f t="shared" si="3"/>
        <v>57</v>
      </c>
      <c r="X57">
        <f t="shared" si="3"/>
        <v>57</v>
      </c>
      <c r="Y57">
        <f t="shared" si="3"/>
        <v>57</v>
      </c>
      <c r="Z57">
        <f t="shared" si="3"/>
        <v>57</v>
      </c>
      <c r="AA57">
        <f t="shared" si="6"/>
        <v>57</v>
      </c>
      <c r="AB57">
        <f t="shared" si="4"/>
        <v>57</v>
      </c>
      <c r="AC57">
        <f t="shared" si="4"/>
        <v>57</v>
      </c>
      <c r="AD57" t="s">
        <v>343</v>
      </c>
      <c r="AE57" s="3">
        <v>45657</v>
      </c>
      <c r="AF57" s="5" t="s">
        <v>394</v>
      </c>
    </row>
    <row r="58" spans="1:32" x14ac:dyDescent="0.25">
      <c r="A58">
        <v>2024</v>
      </c>
      <c r="B58" s="3">
        <v>45566</v>
      </c>
      <c r="C58" s="3">
        <v>45657</v>
      </c>
      <c r="D58" t="s">
        <v>84</v>
      </c>
      <c r="E58">
        <v>5</v>
      </c>
      <c r="F58" t="str">
        <f t="shared" si="1"/>
        <v>ALBAÑIL</v>
      </c>
      <c r="G58" t="s">
        <v>375</v>
      </c>
      <c r="H58" t="s">
        <v>345</v>
      </c>
      <c r="I58" s="4" t="s">
        <v>223</v>
      </c>
      <c r="J58" t="s">
        <v>237</v>
      </c>
      <c r="K58" t="s">
        <v>338</v>
      </c>
      <c r="L58" t="s">
        <v>91</v>
      </c>
      <c r="M58">
        <f>5315.29*2</f>
        <v>10630.58</v>
      </c>
      <c r="N58" t="s">
        <v>382</v>
      </c>
      <c r="O58">
        <f>1821.7*2</f>
        <v>3643.4</v>
      </c>
      <c r="P58" t="s">
        <v>382</v>
      </c>
      <c r="Q58">
        <v>58</v>
      </c>
      <c r="R58">
        <f t="shared" si="2"/>
        <v>58</v>
      </c>
      <c r="S58">
        <f t="shared" si="2"/>
        <v>58</v>
      </c>
      <c r="T58">
        <f t="shared" si="2"/>
        <v>58</v>
      </c>
      <c r="U58">
        <f t="shared" si="2"/>
        <v>58</v>
      </c>
      <c r="V58">
        <f t="shared" si="5"/>
        <v>58</v>
      </c>
      <c r="W58">
        <f t="shared" si="3"/>
        <v>58</v>
      </c>
      <c r="X58">
        <f t="shared" si="3"/>
        <v>58</v>
      </c>
      <c r="Y58">
        <f t="shared" si="3"/>
        <v>58</v>
      </c>
      <c r="Z58">
        <f t="shared" si="3"/>
        <v>58</v>
      </c>
      <c r="AA58">
        <f t="shared" si="6"/>
        <v>58</v>
      </c>
      <c r="AB58">
        <f t="shared" si="4"/>
        <v>58</v>
      </c>
      <c r="AC58">
        <f t="shared" si="4"/>
        <v>58</v>
      </c>
      <c r="AD58" t="s">
        <v>343</v>
      </c>
      <c r="AE58" s="3">
        <v>45657</v>
      </c>
      <c r="AF58" s="5" t="s">
        <v>394</v>
      </c>
    </row>
    <row r="59" spans="1:32" x14ac:dyDescent="0.25">
      <c r="A59">
        <v>2024</v>
      </c>
      <c r="B59" s="3">
        <v>45566</v>
      </c>
      <c r="C59" s="3">
        <v>45657</v>
      </c>
      <c r="D59" t="s">
        <v>84</v>
      </c>
      <c r="E59">
        <v>5</v>
      </c>
      <c r="F59" t="str">
        <f t="shared" si="1"/>
        <v>AYUDANTE DE BRIGADA DE DRENAJE SANITARIO</v>
      </c>
      <c r="G59" t="s">
        <v>376</v>
      </c>
      <c r="H59" t="s">
        <v>345</v>
      </c>
      <c r="I59" s="4" t="s">
        <v>288</v>
      </c>
      <c r="J59" t="s">
        <v>308</v>
      </c>
      <c r="K59" t="s">
        <v>290</v>
      </c>
      <c r="L59" t="s">
        <v>91</v>
      </c>
      <c r="M59">
        <f>5404.97*2</f>
        <v>10809.94</v>
      </c>
      <c r="N59" t="s">
        <v>382</v>
      </c>
      <c r="O59">
        <f>1798.95*2</f>
        <v>3597.9</v>
      </c>
      <c r="P59" t="s">
        <v>382</v>
      </c>
      <c r="Q59">
        <v>59</v>
      </c>
      <c r="R59">
        <f t="shared" si="2"/>
        <v>59</v>
      </c>
      <c r="S59">
        <f t="shared" si="2"/>
        <v>59</v>
      </c>
      <c r="T59">
        <f t="shared" si="2"/>
        <v>59</v>
      </c>
      <c r="U59">
        <f t="shared" si="2"/>
        <v>59</v>
      </c>
      <c r="V59">
        <f t="shared" si="5"/>
        <v>59</v>
      </c>
      <c r="W59">
        <f t="shared" si="3"/>
        <v>59</v>
      </c>
      <c r="X59">
        <f t="shared" si="3"/>
        <v>59</v>
      </c>
      <c r="Y59">
        <f t="shared" si="3"/>
        <v>59</v>
      </c>
      <c r="Z59">
        <f t="shared" si="3"/>
        <v>59</v>
      </c>
      <c r="AA59">
        <f t="shared" si="6"/>
        <v>59</v>
      </c>
      <c r="AB59">
        <f t="shared" si="4"/>
        <v>59</v>
      </c>
      <c r="AC59">
        <f t="shared" si="4"/>
        <v>59</v>
      </c>
      <c r="AD59" t="s">
        <v>343</v>
      </c>
      <c r="AE59" s="3">
        <v>45657</v>
      </c>
      <c r="AF59" s="5" t="s">
        <v>394</v>
      </c>
    </row>
    <row r="60" spans="1:32" x14ac:dyDescent="0.25">
      <c r="A60">
        <v>2024</v>
      </c>
      <c r="B60" s="3">
        <v>45566</v>
      </c>
      <c r="C60" s="3">
        <v>45657</v>
      </c>
      <c r="D60" t="s">
        <v>84</v>
      </c>
      <c r="E60">
        <v>5</v>
      </c>
      <c r="F60" t="str">
        <f t="shared" si="1"/>
        <v>OPERADOR DE EQUIPO DE DESAZOLVE</v>
      </c>
      <c r="G60" t="s">
        <v>377</v>
      </c>
      <c r="H60" t="s">
        <v>345</v>
      </c>
      <c r="I60" s="4" t="s">
        <v>309</v>
      </c>
      <c r="J60" t="s">
        <v>310</v>
      </c>
      <c r="K60" t="s">
        <v>290</v>
      </c>
      <c r="L60" t="s">
        <v>91</v>
      </c>
      <c r="M60">
        <f>6583.27*2</f>
        <v>13166.54</v>
      </c>
      <c r="N60" t="s">
        <v>382</v>
      </c>
      <c r="O60">
        <f>3069.52*2</f>
        <v>6139.04</v>
      </c>
      <c r="P60" t="s">
        <v>382</v>
      </c>
      <c r="Q60">
        <v>60</v>
      </c>
      <c r="R60">
        <f t="shared" si="2"/>
        <v>60</v>
      </c>
      <c r="S60">
        <f t="shared" si="2"/>
        <v>60</v>
      </c>
      <c r="T60">
        <f t="shared" si="2"/>
        <v>60</v>
      </c>
      <c r="U60">
        <f t="shared" si="2"/>
        <v>60</v>
      </c>
      <c r="V60">
        <f t="shared" si="5"/>
        <v>60</v>
      </c>
      <c r="W60">
        <f t="shared" si="3"/>
        <v>60</v>
      </c>
      <c r="X60">
        <f t="shared" si="3"/>
        <v>60</v>
      </c>
      <c r="Y60">
        <f t="shared" si="3"/>
        <v>60</v>
      </c>
      <c r="Z60">
        <f t="shared" si="3"/>
        <v>60</v>
      </c>
      <c r="AA60">
        <f t="shared" si="6"/>
        <v>60</v>
      </c>
      <c r="AB60">
        <f t="shared" si="4"/>
        <v>60</v>
      </c>
      <c r="AC60">
        <f t="shared" si="4"/>
        <v>60</v>
      </c>
      <c r="AD60" t="s">
        <v>343</v>
      </c>
      <c r="AE60" s="3">
        <v>45657</v>
      </c>
      <c r="AF60" s="5" t="s">
        <v>394</v>
      </c>
    </row>
    <row r="61" spans="1:32" x14ac:dyDescent="0.25">
      <c r="A61">
        <v>2024</v>
      </c>
      <c r="B61" s="3">
        <v>45566</v>
      </c>
      <c r="C61" s="3">
        <v>45657</v>
      </c>
      <c r="D61" t="s">
        <v>88</v>
      </c>
      <c r="E61">
        <v>3</v>
      </c>
      <c r="F61" t="str">
        <f t="shared" si="1"/>
        <v>ENCARGADO DEL AREA DE OPERACIÓN Y MANTENIMIENTO</v>
      </c>
      <c r="G61" t="s">
        <v>378</v>
      </c>
      <c r="H61" t="s">
        <v>345</v>
      </c>
      <c r="I61" s="4" t="s">
        <v>311</v>
      </c>
      <c r="J61" t="s">
        <v>242</v>
      </c>
      <c r="K61" t="s">
        <v>329</v>
      </c>
      <c r="L61" t="s">
        <v>91</v>
      </c>
      <c r="M61">
        <f>14590.16*2</f>
        <v>29180.32</v>
      </c>
      <c r="N61" t="s">
        <v>382</v>
      </c>
      <c r="O61">
        <f>7583.33*2</f>
        <v>15166.66</v>
      </c>
      <c r="P61" t="s">
        <v>382</v>
      </c>
      <c r="Q61">
        <v>61</v>
      </c>
      <c r="R61">
        <f t="shared" si="2"/>
        <v>61</v>
      </c>
      <c r="S61">
        <f t="shared" si="2"/>
        <v>61</v>
      </c>
      <c r="T61">
        <f t="shared" si="2"/>
        <v>61</v>
      </c>
      <c r="U61">
        <f t="shared" si="2"/>
        <v>61</v>
      </c>
      <c r="V61">
        <f t="shared" si="5"/>
        <v>61</v>
      </c>
      <c r="W61">
        <f t="shared" si="3"/>
        <v>61</v>
      </c>
      <c r="X61">
        <f t="shared" si="3"/>
        <v>61</v>
      </c>
      <c r="Y61">
        <f t="shared" si="3"/>
        <v>61</v>
      </c>
      <c r="Z61">
        <f t="shared" si="3"/>
        <v>61</v>
      </c>
      <c r="AA61">
        <f t="shared" si="6"/>
        <v>61</v>
      </c>
      <c r="AB61">
        <f t="shared" si="4"/>
        <v>61</v>
      </c>
      <c r="AC61">
        <f t="shared" si="4"/>
        <v>61</v>
      </c>
      <c r="AD61" t="s">
        <v>343</v>
      </c>
      <c r="AE61" s="3">
        <v>45657</v>
      </c>
      <c r="AF61" s="5" t="s">
        <v>394</v>
      </c>
    </row>
    <row r="62" spans="1:32" x14ac:dyDescent="0.25">
      <c r="A62">
        <v>2024</v>
      </c>
      <c r="B62" s="3">
        <v>45566</v>
      </c>
      <c r="C62" s="3">
        <v>45657</v>
      </c>
      <c r="D62" t="s">
        <v>84</v>
      </c>
      <c r="E62">
        <v>5</v>
      </c>
      <c r="F62" t="str">
        <f t="shared" si="1"/>
        <v>AUXILIAR OPERATIVO DEL AREA COMERCIAL</v>
      </c>
      <c r="G62" t="s">
        <v>356</v>
      </c>
      <c r="H62" t="s">
        <v>345</v>
      </c>
      <c r="I62" s="4" t="s">
        <v>237</v>
      </c>
      <c r="J62" t="s">
        <v>237</v>
      </c>
      <c r="K62" t="s">
        <v>312</v>
      </c>
      <c r="L62" t="s">
        <v>91</v>
      </c>
      <c r="M62">
        <f>5482.17*2</f>
        <v>10964.34</v>
      </c>
      <c r="N62" t="s">
        <v>382</v>
      </c>
      <c r="O62">
        <f>3719.88*2</f>
        <v>7439.76</v>
      </c>
      <c r="P62" t="s">
        <v>382</v>
      </c>
      <c r="Q62">
        <v>62</v>
      </c>
      <c r="R62">
        <f t="shared" si="2"/>
        <v>62</v>
      </c>
      <c r="S62">
        <f t="shared" si="2"/>
        <v>62</v>
      </c>
      <c r="T62">
        <f t="shared" si="2"/>
        <v>62</v>
      </c>
      <c r="U62">
        <f t="shared" si="2"/>
        <v>62</v>
      </c>
      <c r="V62">
        <f t="shared" si="5"/>
        <v>62</v>
      </c>
      <c r="W62">
        <f t="shared" si="3"/>
        <v>62</v>
      </c>
      <c r="X62">
        <f t="shared" si="3"/>
        <v>62</v>
      </c>
      <c r="Y62">
        <f t="shared" si="3"/>
        <v>62</v>
      </c>
      <c r="Z62">
        <f t="shared" si="3"/>
        <v>62</v>
      </c>
      <c r="AA62">
        <f t="shared" si="6"/>
        <v>62</v>
      </c>
      <c r="AB62">
        <f t="shared" si="4"/>
        <v>62</v>
      </c>
      <c r="AC62">
        <f t="shared" si="4"/>
        <v>62</v>
      </c>
      <c r="AD62" t="s">
        <v>343</v>
      </c>
      <c r="AE62" s="3">
        <v>45657</v>
      </c>
      <c r="AF62" s="5" t="s">
        <v>394</v>
      </c>
    </row>
    <row r="63" spans="1:32" x14ac:dyDescent="0.25">
      <c r="A63">
        <v>2024</v>
      </c>
      <c r="B63" s="3">
        <v>45566</v>
      </c>
      <c r="C63" s="3">
        <v>45657</v>
      </c>
      <c r="D63" t="s">
        <v>84</v>
      </c>
      <c r="E63">
        <v>5</v>
      </c>
      <c r="F63" t="str">
        <f t="shared" si="1"/>
        <v>AUXILIAR DE BRIGADA DE DRENAJE SANITARIO</v>
      </c>
      <c r="G63" t="s">
        <v>379</v>
      </c>
      <c r="H63" t="s">
        <v>345</v>
      </c>
      <c r="I63" s="4" t="s">
        <v>309</v>
      </c>
      <c r="J63" t="s">
        <v>313</v>
      </c>
      <c r="K63" t="s">
        <v>339</v>
      </c>
      <c r="L63" t="s">
        <v>91</v>
      </c>
      <c r="M63">
        <f>4704.97*2</f>
        <v>9409.94</v>
      </c>
      <c r="N63" t="s">
        <v>382</v>
      </c>
      <c r="O63">
        <f>4055.07*2</f>
        <v>8110.14</v>
      </c>
      <c r="P63" t="s">
        <v>382</v>
      </c>
      <c r="Q63">
        <v>63</v>
      </c>
      <c r="R63">
        <f t="shared" si="2"/>
        <v>63</v>
      </c>
      <c r="S63">
        <f t="shared" si="2"/>
        <v>63</v>
      </c>
      <c r="T63">
        <f t="shared" si="2"/>
        <v>63</v>
      </c>
      <c r="U63">
        <f t="shared" si="2"/>
        <v>63</v>
      </c>
      <c r="V63">
        <f t="shared" si="5"/>
        <v>63</v>
      </c>
      <c r="W63">
        <f t="shared" si="3"/>
        <v>63</v>
      </c>
      <c r="X63">
        <f t="shared" si="3"/>
        <v>63</v>
      </c>
      <c r="Y63">
        <f t="shared" si="3"/>
        <v>63</v>
      </c>
      <c r="Z63">
        <f t="shared" si="3"/>
        <v>63</v>
      </c>
      <c r="AA63">
        <f t="shared" si="6"/>
        <v>63</v>
      </c>
      <c r="AB63">
        <f t="shared" si="4"/>
        <v>63</v>
      </c>
      <c r="AC63">
        <f t="shared" si="4"/>
        <v>63</v>
      </c>
      <c r="AD63" t="s">
        <v>343</v>
      </c>
      <c r="AE63" s="3">
        <v>45657</v>
      </c>
      <c r="AF63" s="5" t="s">
        <v>394</v>
      </c>
    </row>
    <row r="64" spans="1:32" x14ac:dyDescent="0.25">
      <c r="A64">
        <v>2024</v>
      </c>
      <c r="B64" s="3">
        <v>45566</v>
      </c>
      <c r="C64" s="3">
        <v>45657</v>
      </c>
      <c r="D64" t="s">
        <v>84</v>
      </c>
      <c r="E64">
        <v>5</v>
      </c>
      <c r="F64" t="str">
        <f t="shared" si="1"/>
        <v>AUXILIAR DE BRIGADA DE DRENAJE SANITARIO</v>
      </c>
      <c r="G64" t="s">
        <v>379</v>
      </c>
      <c r="H64" t="s">
        <v>345</v>
      </c>
      <c r="I64" s="4" t="s">
        <v>242</v>
      </c>
      <c r="J64" t="s">
        <v>218</v>
      </c>
      <c r="K64" t="s">
        <v>247</v>
      </c>
      <c r="L64" t="s">
        <v>91</v>
      </c>
      <c r="M64">
        <f>4741.12*2</f>
        <v>9482.24</v>
      </c>
      <c r="N64" t="s">
        <v>382</v>
      </c>
      <c r="O64">
        <f>629.2*2</f>
        <v>1258.4000000000001</v>
      </c>
      <c r="P64" t="s">
        <v>382</v>
      </c>
      <c r="Q64">
        <v>64</v>
      </c>
      <c r="R64">
        <f t="shared" si="2"/>
        <v>64</v>
      </c>
      <c r="S64">
        <f t="shared" si="2"/>
        <v>64</v>
      </c>
      <c r="T64">
        <f t="shared" si="2"/>
        <v>64</v>
      </c>
      <c r="U64">
        <f t="shared" si="2"/>
        <v>64</v>
      </c>
      <c r="V64">
        <f t="shared" si="5"/>
        <v>64</v>
      </c>
      <c r="W64">
        <f t="shared" si="3"/>
        <v>64</v>
      </c>
      <c r="X64">
        <f t="shared" si="3"/>
        <v>64</v>
      </c>
      <c r="Y64">
        <f t="shared" si="3"/>
        <v>64</v>
      </c>
      <c r="Z64">
        <f t="shared" si="3"/>
        <v>64</v>
      </c>
      <c r="AA64">
        <f t="shared" si="6"/>
        <v>64</v>
      </c>
      <c r="AB64">
        <f t="shared" si="4"/>
        <v>64</v>
      </c>
      <c r="AC64">
        <f t="shared" si="4"/>
        <v>64</v>
      </c>
      <c r="AD64" t="s">
        <v>343</v>
      </c>
      <c r="AE64" s="3">
        <v>45657</v>
      </c>
      <c r="AF64" s="5" t="s">
        <v>394</v>
      </c>
    </row>
    <row r="65" spans="1:32" x14ac:dyDescent="0.25">
      <c r="A65">
        <v>2024</v>
      </c>
      <c r="B65" s="3">
        <v>45566</v>
      </c>
      <c r="C65" s="3">
        <v>45657</v>
      </c>
      <c r="D65" t="s">
        <v>84</v>
      </c>
      <c r="E65">
        <v>5</v>
      </c>
      <c r="F65" t="str">
        <f t="shared" si="1"/>
        <v>OPERADOR DE EQUIPO DE BOMBEO</v>
      </c>
      <c r="G65" t="s">
        <v>380</v>
      </c>
      <c r="H65" t="s">
        <v>345</v>
      </c>
      <c r="I65" s="4" t="s">
        <v>244</v>
      </c>
      <c r="J65" t="s">
        <v>213</v>
      </c>
      <c r="K65" t="s">
        <v>340</v>
      </c>
      <c r="L65" t="s">
        <v>91</v>
      </c>
      <c r="M65">
        <f>4628.42*2</f>
        <v>9256.84</v>
      </c>
      <c r="N65" t="s">
        <v>382</v>
      </c>
      <c r="O65">
        <f>3299.76*2</f>
        <v>6599.52</v>
      </c>
      <c r="P65" t="s">
        <v>382</v>
      </c>
      <c r="Q65">
        <v>65</v>
      </c>
      <c r="R65">
        <f t="shared" si="2"/>
        <v>65</v>
      </c>
      <c r="S65">
        <f t="shared" si="2"/>
        <v>65</v>
      </c>
      <c r="T65">
        <f t="shared" si="2"/>
        <v>65</v>
      </c>
      <c r="U65">
        <f t="shared" si="2"/>
        <v>65</v>
      </c>
      <c r="V65">
        <f t="shared" si="5"/>
        <v>65</v>
      </c>
      <c r="W65">
        <f t="shared" si="3"/>
        <v>65</v>
      </c>
      <c r="X65">
        <f t="shared" si="3"/>
        <v>65</v>
      </c>
      <c r="Y65">
        <f t="shared" si="3"/>
        <v>65</v>
      </c>
      <c r="Z65">
        <f t="shared" si="3"/>
        <v>65</v>
      </c>
      <c r="AA65">
        <f t="shared" si="6"/>
        <v>65</v>
      </c>
      <c r="AB65">
        <f t="shared" si="4"/>
        <v>65</v>
      </c>
      <c r="AC65">
        <f t="shared" si="4"/>
        <v>65</v>
      </c>
      <c r="AD65" t="s">
        <v>343</v>
      </c>
      <c r="AE65" s="3">
        <v>45657</v>
      </c>
      <c r="AF65" s="5" t="s">
        <v>394</v>
      </c>
    </row>
    <row r="66" spans="1:32" x14ac:dyDescent="0.25">
      <c r="A66">
        <v>2024</v>
      </c>
      <c r="B66" s="3">
        <v>45566</v>
      </c>
      <c r="C66" s="3">
        <v>45657</v>
      </c>
      <c r="D66" t="s">
        <v>84</v>
      </c>
      <c r="E66">
        <v>5</v>
      </c>
      <c r="F66" t="str">
        <f t="shared" si="1"/>
        <v>AUXILIAR DE ALBAÑIL</v>
      </c>
      <c r="G66" t="s">
        <v>381</v>
      </c>
      <c r="H66" t="s">
        <v>345</v>
      </c>
      <c r="I66" s="4" t="s">
        <v>282</v>
      </c>
      <c r="J66" t="s">
        <v>314</v>
      </c>
      <c r="K66" t="s">
        <v>341</v>
      </c>
      <c r="L66" t="s">
        <v>91</v>
      </c>
      <c r="M66">
        <f>4537.37*2</f>
        <v>9074.74</v>
      </c>
      <c r="N66" t="s">
        <v>382</v>
      </c>
      <c r="O66">
        <f>3913.06*2</f>
        <v>7826.12</v>
      </c>
      <c r="P66" t="s">
        <v>382</v>
      </c>
      <c r="Q66">
        <v>66</v>
      </c>
      <c r="R66">
        <f t="shared" si="2"/>
        <v>66</v>
      </c>
      <c r="S66">
        <f t="shared" si="2"/>
        <v>66</v>
      </c>
      <c r="T66">
        <f t="shared" si="2"/>
        <v>66</v>
      </c>
      <c r="U66">
        <f t="shared" si="2"/>
        <v>66</v>
      </c>
      <c r="V66">
        <f t="shared" si="5"/>
        <v>66</v>
      </c>
      <c r="W66">
        <f t="shared" si="3"/>
        <v>66</v>
      </c>
      <c r="X66">
        <f t="shared" si="3"/>
        <v>66</v>
      </c>
      <c r="Y66">
        <f t="shared" si="3"/>
        <v>66</v>
      </c>
      <c r="Z66">
        <f t="shared" si="3"/>
        <v>66</v>
      </c>
      <c r="AA66">
        <f t="shared" si="6"/>
        <v>66</v>
      </c>
      <c r="AB66">
        <f t="shared" si="4"/>
        <v>66</v>
      </c>
      <c r="AC66">
        <f t="shared" si="4"/>
        <v>66</v>
      </c>
      <c r="AD66" t="s">
        <v>343</v>
      </c>
      <c r="AE66" s="3">
        <v>45657</v>
      </c>
      <c r="AF66" s="5" t="s">
        <v>394</v>
      </c>
    </row>
    <row r="67" spans="1:32" x14ac:dyDescent="0.25">
      <c r="A67">
        <v>2024</v>
      </c>
      <c r="B67" s="3">
        <v>45566</v>
      </c>
      <c r="C67" s="3">
        <v>45657</v>
      </c>
      <c r="D67" t="s">
        <v>84</v>
      </c>
      <c r="E67">
        <v>5</v>
      </c>
      <c r="F67" t="str">
        <f t="shared" si="1"/>
        <v>PEON GENERAL</v>
      </c>
      <c r="G67" t="s">
        <v>360</v>
      </c>
      <c r="H67" t="s">
        <v>345</v>
      </c>
      <c r="I67" s="4" t="s">
        <v>315</v>
      </c>
      <c r="J67" t="s">
        <v>316</v>
      </c>
      <c r="K67" t="s">
        <v>317</v>
      </c>
      <c r="L67" t="s">
        <v>91</v>
      </c>
      <c r="M67">
        <f>4199.42*2</f>
        <v>8398.84</v>
      </c>
      <c r="N67" t="s">
        <v>382</v>
      </c>
      <c r="O67">
        <f>3930.83*2</f>
        <v>7861.66</v>
      </c>
      <c r="P67" t="s">
        <v>382</v>
      </c>
      <c r="Q67">
        <v>67</v>
      </c>
      <c r="R67">
        <f t="shared" si="2"/>
        <v>67</v>
      </c>
      <c r="S67">
        <f t="shared" si="2"/>
        <v>67</v>
      </c>
      <c r="T67">
        <f t="shared" si="2"/>
        <v>67</v>
      </c>
      <c r="U67">
        <f t="shared" si="2"/>
        <v>67</v>
      </c>
      <c r="V67">
        <f t="shared" si="5"/>
        <v>67</v>
      </c>
      <c r="W67">
        <f t="shared" si="3"/>
        <v>67</v>
      </c>
      <c r="X67">
        <f t="shared" si="3"/>
        <v>67</v>
      </c>
      <c r="Y67">
        <f t="shared" si="3"/>
        <v>67</v>
      </c>
      <c r="Z67">
        <f t="shared" si="3"/>
        <v>67</v>
      </c>
      <c r="AA67">
        <f t="shared" si="6"/>
        <v>67</v>
      </c>
      <c r="AB67">
        <f t="shared" si="4"/>
        <v>67</v>
      </c>
      <c r="AC67">
        <f t="shared" si="4"/>
        <v>67</v>
      </c>
      <c r="AD67" t="s">
        <v>343</v>
      </c>
      <c r="AE67" s="3">
        <v>45657</v>
      </c>
      <c r="AF67" s="5" t="s">
        <v>394</v>
      </c>
    </row>
    <row r="68" spans="1:32" x14ac:dyDescent="0.25">
      <c r="A68">
        <v>2024</v>
      </c>
      <c r="B68" s="3">
        <v>45566</v>
      </c>
      <c r="C68" s="3">
        <v>45657</v>
      </c>
      <c r="D68" t="s">
        <v>84</v>
      </c>
      <c r="E68">
        <v>5</v>
      </c>
      <c r="F68" t="str">
        <f t="shared" si="1"/>
        <v>PEON GENERAL</v>
      </c>
      <c r="G68" t="s">
        <v>360</v>
      </c>
      <c r="H68" t="s">
        <v>345</v>
      </c>
      <c r="I68" s="4" t="s">
        <v>300</v>
      </c>
      <c r="J68" t="s">
        <v>318</v>
      </c>
      <c r="K68" t="s">
        <v>319</v>
      </c>
      <c r="L68" t="s">
        <v>91</v>
      </c>
      <c r="M68">
        <f>4194.47*2</f>
        <v>8388.94</v>
      </c>
      <c r="N68" t="s">
        <v>382</v>
      </c>
      <c r="O68">
        <f>3929.7*2</f>
        <v>7859.4</v>
      </c>
      <c r="P68" t="s">
        <v>382</v>
      </c>
      <c r="Q68">
        <v>68</v>
      </c>
      <c r="R68">
        <f t="shared" si="2"/>
        <v>68</v>
      </c>
      <c r="S68">
        <f t="shared" si="2"/>
        <v>68</v>
      </c>
      <c r="T68">
        <f t="shared" si="2"/>
        <v>68</v>
      </c>
      <c r="U68">
        <f t="shared" si="2"/>
        <v>68</v>
      </c>
      <c r="V68">
        <f t="shared" si="5"/>
        <v>68</v>
      </c>
      <c r="W68">
        <f t="shared" si="3"/>
        <v>68</v>
      </c>
      <c r="X68">
        <f t="shared" si="3"/>
        <v>68</v>
      </c>
      <c r="Y68">
        <f t="shared" si="3"/>
        <v>68</v>
      </c>
      <c r="Z68">
        <f t="shared" si="3"/>
        <v>68</v>
      </c>
      <c r="AA68">
        <f t="shared" si="6"/>
        <v>68</v>
      </c>
      <c r="AB68">
        <f t="shared" si="4"/>
        <v>68</v>
      </c>
      <c r="AC68">
        <f t="shared" si="4"/>
        <v>68</v>
      </c>
      <c r="AD68" t="s">
        <v>343</v>
      </c>
      <c r="AE68" s="3">
        <v>45657</v>
      </c>
      <c r="AF68" s="5" t="s">
        <v>394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8</v>
      </c>
      <c r="B4" t="s">
        <v>384</v>
      </c>
      <c r="C4">
        <v>0</v>
      </c>
      <c r="D4">
        <v>0</v>
      </c>
      <c r="E4" t="s">
        <v>382</v>
      </c>
      <c r="F4" t="s">
        <v>385</v>
      </c>
    </row>
    <row r="5" spans="1:6" x14ac:dyDescent="0.25">
      <c r="A5">
        <v>9</v>
      </c>
      <c r="B5" t="s">
        <v>384</v>
      </c>
      <c r="C5">
        <v>0</v>
      </c>
      <c r="D5">
        <v>0</v>
      </c>
      <c r="E5" t="s">
        <v>382</v>
      </c>
      <c r="F5" t="s">
        <v>385</v>
      </c>
    </row>
    <row r="6" spans="1:6" x14ac:dyDescent="0.25">
      <c r="A6">
        <v>10</v>
      </c>
      <c r="B6" t="s">
        <v>384</v>
      </c>
      <c r="C6">
        <v>0</v>
      </c>
      <c r="D6">
        <v>0</v>
      </c>
      <c r="E6" t="s">
        <v>382</v>
      </c>
      <c r="F6" t="s">
        <v>385</v>
      </c>
    </row>
    <row r="7" spans="1:6" x14ac:dyDescent="0.25">
      <c r="A7">
        <v>11</v>
      </c>
      <c r="B7" t="s">
        <v>384</v>
      </c>
      <c r="C7">
        <v>0</v>
      </c>
      <c r="D7">
        <v>0</v>
      </c>
      <c r="E7" t="s">
        <v>382</v>
      </c>
      <c r="F7" t="s">
        <v>385</v>
      </c>
    </row>
    <row r="8" spans="1:6" x14ac:dyDescent="0.25">
      <c r="A8">
        <v>12</v>
      </c>
      <c r="B8" t="s">
        <v>384</v>
      </c>
      <c r="C8">
        <v>0</v>
      </c>
      <c r="D8">
        <v>0</v>
      </c>
      <c r="E8" t="s">
        <v>382</v>
      </c>
      <c r="F8" t="s">
        <v>385</v>
      </c>
    </row>
    <row r="9" spans="1:6" x14ac:dyDescent="0.25">
      <c r="A9">
        <v>13</v>
      </c>
      <c r="B9" t="s">
        <v>384</v>
      </c>
      <c r="C9">
        <v>0</v>
      </c>
      <c r="D9">
        <v>0</v>
      </c>
      <c r="E9" t="s">
        <v>382</v>
      </c>
      <c r="F9" t="s">
        <v>385</v>
      </c>
    </row>
    <row r="10" spans="1:6" x14ac:dyDescent="0.25">
      <c r="A10">
        <v>14</v>
      </c>
      <c r="B10" t="s">
        <v>384</v>
      </c>
      <c r="C10">
        <v>0</v>
      </c>
      <c r="D10">
        <v>0</v>
      </c>
      <c r="E10" t="s">
        <v>382</v>
      </c>
      <c r="F10" t="s">
        <v>385</v>
      </c>
    </row>
    <row r="11" spans="1:6" x14ac:dyDescent="0.25">
      <c r="A11">
        <v>15</v>
      </c>
      <c r="B11" t="s">
        <v>384</v>
      </c>
      <c r="C11">
        <v>0</v>
      </c>
      <c r="D11">
        <v>0</v>
      </c>
      <c r="E11" t="s">
        <v>382</v>
      </c>
      <c r="F11" t="s">
        <v>385</v>
      </c>
    </row>
    <row r="12" spans="1:6" x14ac:dyDescent="0.25">
      <c r="A12">
        <v>16</v>
      </c>
      <c r="B12" t="s">
        <v>384</v>
      </c>
      <c r="C12">
        <v>0</v>
      </c>
      <c r="D12">
        <v>0</v>
      </c>
      <c r="E12" t="s">
        <v>382</v>
      </c>
      <c r="F12" t="s">
        <v>385</v>
      </c>
    </row>
    <row r="13" spans="1:6" x14ac:dyDescent="0.25">
      <c r="A13">
        <v>17</v>
      </c>
      <c r="B13" t="s">
        <v>384</v>
      </c>
      <c r="C13">
        <v>0</v>
      </c>
      <c r="D13">
        <v>0</v>
      </c>
      <c r="E13" t="s">
        <v>382</v>
      </c>
      <c r="F13" t="s">
        <v>385</v>
      </c>
    </row>
    <row r="14" spans="1:6" x14ac:dyDescent="0.25">
      <c r="A14">
        <v>18</v>
      </c>
      <c r="B14" t="s">
        <v>384</v>
      </c>
      <c r="C14">
        <v>0</v>
      </c>
      <c r="D14">
        <v>0</v>
      </c>
      <c r="E14" t="s">
        <v>382</v>
      </c>
      <c r="F14" t="s">
        <v>385</v>
      </c>
    </row>
    <row r="15" spans="1:6" x14ac:dyDescent="0.25">
      <c r="A15">
        <v>19</v>
      </c>
      <c r="B15" t="s">
        <v>384</v>
      </c>
      <c r="C15">
        <v>0</v>
      </c>
      <c r="D15">
        <v>0</v>
      </c>
      <c r="E15" t="s">
        <v>382</v>
      </c>
      <c r="F15" t="s">
        <v>385</v>
      </c>
    </row>
    <row r="16" spans="1:6" x14ac:dyDescent="0.25">
      <c r="A16">
        <v>20</v>
      </c>
      <c r="B16" t="s">
        <v>384</v>
      </c>
      <c r="C16">
        <v>0</v>
      </c>
      <c r="D16">
        <v>0</v>
      </c>
      <c r="E16" t="s">
        <v>382</v>
      </c>
      <c r="F16" t="s">
        <v>385</v>
      </c>
    </row>
    <row r="17" spans="1:6" x14ac:dyDescent="0.25">
      <c r="A17">
        <v>21</v>
      </c>
      <c r="B17" t="s">
        <v>384</v>
      </c>
      <c r="C17">
        <v>0</v>
      </c>
      <c r="D17">
        <v>0</v>
      </c>
      <c r="E17" t="s">
        <v>382</v>
      </c>
      <c r="F17" t="s">
        <v>385</v>
      </c>
    </row>
    <row r="18" spans="1:6" x14ac:dyDescent="0.25">
      <c r="A18">
        <v>22</v>
      </c>
      <c r="B18" t="s">
        <v>384</v>
      </c>
      <c r="C18">
        <v>0</v>
      </c>
      <c r="D18">
        <v>0</v>
      </c>
      <c r="E18" t="s">
        <v>382</v>
      </c>
      <c r="F18" t="s">
        <v>385</v>
      </c>
    </row>
    <row r="19" spans="1:6" x14ac:dyDescent="0.25">
      <c r="A19">
        <v>23</v>
      </c>
      <c r="B19" t="s">
        <v>384</v>
      </c>
      <c r="C19">
        <v>0</v>
      </c>
      <c r="D19">
        <v>0</v>
      </c>
      <c r="E19" t="s">
        <v>382</v>
      </c>
      <c r="F19" t="s">
        <v>385</v>
      </c>
    </row>
    <row r="20" spans="1:6" x14ac:dyDescent="0.25">
      <c r="A20">
        <v>24</v>
      </c>
      <c r="B20" t="s">
        <v>384</v>
      </c>
      <c r="C20">
        <v>0</v>
      </c>
      <c r="D20">
        <v>0</v>
      </c>
      <c r="E20" t="s">
        <v>382</v>
      </c>
      <c r="F20" t="s">
        <v>385</v>
      </c>
    </row>
    <row r="21" spans="1:6" x14ac:dyDescent="0.25">
      <c r="A21">
        <v>25</v>
      </c>
      <c r="B21" t="s">
        <v>384</v>
      </c>
      <c r="C21">
        <v>0</v>
      </c>
      <c r="D21">
        <v>0</v>
      </c>
      <c r="E21" t="s">
        <v>382</v>
      </c>
      <c r="F21" t="s">
        <v>385</v>
      </c>
    </row>
    <row r="22" spans="1:6" x14ac:dyDescent="0.25">
      <c r="A22">
        <v>26</v>
      </c>
      <c r="B22" t="s">
        <v>384</v>
      </c>
      <c r="C22">
        <v>0</v>
      </c>
      <c r="D22">
        <v>0</v>
      </c>
      <c r="E22" t="s">
        <v>382</v>
      </c>
      <c r="F22" t="s">
        <v>385</v>
      </c>
    </row>
    <row r="23" spans="1:6" x14ac:dyDescent="0.25">
      <c r="A23">
        <v>27</v>
      </c>
      <c r="B23" t="s">
        <v>384</v>
      </c>
      <c r="C23">
        <v>0</v>
      </c>
      <c r="D23">
        <v>0</v>
      </c>
      <c r="E23" t="s">
        <v>382</v>
      </c>
      <c r="F23" t="s">
        <v>385</v>
      </c>
    </row>
    <row r="24" spans="1:6" x14ac:dyDescent="0.25">
      <c r="A24">
        <v>28</v>
      </c>
      <c r="B24" t="s">
        <v>384</v>
      </c>
      <c r="C24">
        <v>0</v>
      </c>
      <c r="D24">
        <v>0</v>
      </c>
      <c r="E24" t="s">
        <v>382</v>
      </c>
      <c r="F24" t="s">
        <v>385</v>
      </c>
    </row>
    <row r="25" spans="1:6" x14ac:dyDescent="0.25">
      <c r="A25">
        <v>29</v>
      </c>
      <c r="B25" t="s">
        <v>384</v>
      </c>
      <c r="C25">
        <v>0</v>
      </c>
      <c r="D25">
        <v>0</v>
      </c>
      <c r="E25" t="s">
        <v>382</v>
      </c>
      <c r="F25" t="s">
        <v>385</v>
      </c>
    </row>
    <row r="26" spans="1:6" x14ac:dyDescent="0.25">
      <c r="A26">
        <v>30</v>
      </c>
      <c r="B26" t="s">
        <v>384</v>
      </c>
      <c r="C26">
        <v>0</v>
      </c>
      <c r="D26">
        <v>0</v>
      </c>
      <c r="E26" t="s">
        <v>382</v>
      </c>
      <c r="F26" t="s">
        <v>385</v>
      </c>
    </row>
    <row r="27" spans="1:6" x14ac:dyDescent="0.25">
      <c r="A27">
        <v>31</v>
      </c>
      <c r="B27" t="s">
        <v>384</v>
      </c>
      <c r="C27">
        <v>0</v>
      </c>
      <c r="D27">
        <v>0</v>
      </c>
      <c r="E27" t="s">
        <v>382</v>
      </c>
      <c r="F27" t="s">
        <v>385</v>
      </c>
    </row>
    <row r="28" spans="1:6" x14ac:dyDescent="0.25">
      <c r="A28">
        <v>32</v>
      </c>
      <c r="B28" t="s">
        <v>384</v>
      </c>
      <c r="C28">
        <v>0</v>
      </c>
      <c r="D28">
        <v>0</v>
      </c>
      <c r="E28" t="s">
        <v>382</v>
      </c>
      <c r="F28" t="s">
        <v>385</v>
      </c>
    </row>
    <row r="29" spans="1:6" x14ac:dyDescent="0.25">
      <c r="A29">
        <v>33</v>
      </c>
      <c r="B29" t="s">
        <v>384</v>
      </c>
      <c r="C29">
        <v>0</v>
      </c>
      <c r="D29">
        <v>0</v>
      </c>
      <c r="E29" t="s">
        <v>382</v>
      </c>
      <c r="F29" t="s">
        <v>385</v>
      </c>
    </row>
    <row r="30" spans="1:6" x14ac:dyDescent="0.25">
      <c r="A30">
        <v>34</v>
      </c>
      <c r="B30" t="s">
        <v>384</v>
      </c>
      <c r="C30">
        <v>0</v>
      </c>
      <c r="D30">
        <v>0</v>
      </c>
      <c r="E30" t="s">
        <v>382</v>
      </c>
      <c r="F30" t="s">
        <v>385</v>
      </c>
    </row>
    <row r="31" spans="1:6" x14ac:dyDescent="0.25">
      <c r="A31">
        <v>35</v>
      </c>
      <c r="B31" t="s">
        <v>384</v>
      </c>
      <c r="C31">
        <v>0</v>
      </c>
      <c r="D31">
        <v>0</v>
      </c>
      <c r="E31" t="s">
        <v>382</v>
      </c>
      <c r="F31" t="s">
        <v>385</v>
      </c>
    </row>
    <row r="32" spans="1:6" x14ac:dyDescent="0.25">
      <c r="A32">
        <v>36</v>
      </c>
      <c r="B32" t="s">
        <v>384</v>
      </c>
      <c r="C32">
        <v>0</v>
      </c>
      <c r="D32">
        <v>0</v>
      </c>
      <c r="E32" t="s">
        <v>382</v>
      </c>
      <c r="F32" t="s">
        <v>385</v>
      </c>
    </row>
    <row r="33" spans="1:6" x14ac:dyDescent="0.25">
      <c r="A33">
        <v>37</v>
      </c>
      <c r="B33" t="s">
        <v>384</v>
      </c>
      <c r="C33">
        <v>0</v>
      </c>
      <c r="D33">
        <v>0</v>
      </c>
      <c r="E33" t="s">
        <v>382</v>
      </c>
      <c r="F33" t="s">
        <v>385</v>
      </c>
    </row>
    <row r="34" spans="1:6" x14ac:dyDescent="0.25">
      <c r="A34">
        <v>38</v>
      </c>
      <c r="B34" t="s">
        <v>384</v>
      </c>
      <c r="C34">
        <v>0</v>
      </c>
      <c r="D34">
        <v>0</v>
      </c>
      <c r="E34" t="s">
        <v>382</v>
      </c>
      <c r="F34" t="s">
        <v>385</v>
      </c>
    </row>
    <row r="35" spans="1:6" x14ac:dyDescent="0.25">
      <c r="A35">
        <v>39</v>
      </c>
      <c r="B35" t="s">
        <v>384</v>
      </c>
      <c r="C35">
        <v>0</v>
      </c>
      <c r="D35">
        <v>0</v>
      </c>
      <c r="E35" t="s">
        <v>382</v>
      </c>
      <c r="F35" t="s">
        <v>385</v>
      </c>
    </row>
    <row r="36" spans="1:6" x14ac:dyDescent="0.25">
      <c r="A36">
        <v>40</v>
      </c>
      <c r="B36" t="s">
        <v>384</v>
      </c>
      <c r="C36">
        <v>0</v>
      </c>
      <c r="D36">
        <v>0</v>
      </c>
      <c r="E36" t="s">
        <v>382</v>
      </c>
      <c r="F36" t="s">
        <v>385</v>
      </c>
    </row>
    <row r="37" spans="1:6" x14ac:dyDescent="0.25">
      <c r="A37">
        <v>41</v>
      </c>
      <c r="B37" t="s">
        <v>384</v>
      </c>
      <c r="C37">
        <v>0</v>
      </c>
      <c r="D37">
        <v>0</v>
      </c>
      <c r="E37" t="s">
        <v>382</v>
      </c>
      <c r="F37" t="s">
        <v>385</v>
      </c>
    </row>
    <row r="38" spans="1:6" x14ac:dyDescent="0.25">
      <c r="A38">
        <v>42</v>
      </c>
      <c r="B38" t="s">
        <v>384</v>
      </c>
      <c r="C38">
        <v>0</v>
      </c>
      <c r="D38">
        <v>0</v>
      </c>
      <c r="E38" t="s">
        <v>382</v>
      </c>
      <c r="F38" t="s">
        <v>385</v>
      </c>
    </row>
    <row r="39" spans="1:6" x14ac:dyDescent="0.25">
      <c r="A39">
        <v>43</v>
      </c>
      <c r="B39" t="s">
        <v>384</v>
      </c>
      <c r="C39">
        <v>0</v>
      </c>
      <c r="D39">
        <v>0</v>
      </c>
      <c r="E39" t="s">
        <v>382</v>
      </c>
      <c r="F39" t="s">
        <v>385</v>
      </c>
    </row>
    <row r="40" spans="1:6" x14ac:dyDescent="0.25">
      <c r="A40">
        <v>44</v>
      </c>
      <c r="B40" t="s">
        <v>384</v>
      </c>
      <c r="C40">
        <v>0</v>
      </c>
      <c r="D40">
        <v>0</v>
      </c>
      <c r="E40" t="s">
        <v>382</v>
      </c>
      <c r="F40" t="s">
        <v>385</v>
      </c>
    </row>
    <row r="41" spans="1:6" x14ac:dyDescent="0.25">
      <c r="A41">
        <v>45</v>
      </c>
      <c r="B41" t="s">
        <v>384</v>
      </c>
      <c r="C41">
        <v>0</v>
      </c>
      <c r="D41">
        <v>0</v>
      </c>
      <c r="E41" t="s">
        <v>382</v>
      </c>
      <c r="F41" t="s">
        <v>385</v>
      </c>
    </row>
    <row r="42" spans="1:6" x14ac:dyDescent="0.25">
      <c r="A42">
        <v>46</v>
      </c>
      <c r="B42" t="s">
        <v>384</v>
      </c>
      <c r="C42">
        <v>0</v>
      </c>
      <c r="D42">
        <v>0</v>
      </c>
      <c r="E42" t="s">
        <v>382</v>
      </c>
      <c r="F42" t="s">
        <v>385</v>
      </c>
    </row>
    <row r="43" spans="1:6" x14ac:dyDescent="0.25">
      <c r="A43">
        <v>47</v>
      </c>
      <c r="B43" t="s">
        <v>384</v>
      </c>
      <c r="C43">
        <v>0</v>
      </c>
      <c r="D43">
        <v>0</v>
      </c>
      <c r="E43" t="s">
        <v>382</v>
      </c>
      <c r="F43" t="s">
        <v>385</v>
      </c>
    </row>
    <row r="44" spans="1:6" x14ac:dyDescent="0.25">
      <c r="A44">
        <v>48</v>
      </c>
      <c r="B44" t="s">
        <v>384</v>
      </c>
      <c r="C44">
        <v>0</v>
      </c>
      <c r="D44">
        <v>0</v>
      </c>
      <c r="E44" t="s">
        <v>382</v>
      </c>
      <c r="F44" t="s">
        <v>385</v>
      </c>
    </row>
    <row r="45" spans="1:6" x14ac:dyDescent="0.25">
      <c r="A45">
        <v>49</v>
      </c>
      <c r="B45" t="s">
        <v>384</v>
      </c>
      <c r="C45">
        <v>0</v>
      </c>
      <c r="D45">
        <v>0</v>
      </c>
      <c r="E45" t="s">
        <v>382</v>
      </c>
      <c r="F45" t="s">
        <v>385</v>
      </c>
    </row>
    <row r="46" spans="1:6" x14ac:dyDescent="0.25">
      <c r="A46">
        <v>50</v>
      </c>
      <c r="B46" t="s">
        <v>384</v>
      </c>
      <c r="C46">
        <v>0</v>
      </c>
      <c r="D46">
        <v>0</v>
      </c>
      <c r="E46" t="s">
        <v>382</v>
      </c>
      <c r="F46" t="s">
        <v>385</v>
      </c>
    </row>
    <row r="47" spans="1:6" x14ac:dyDescent="0.25">
      <c r="A47">
        <v>51</v>
      </c>
      <c r="B47" t="s">
        <v>384</v>
      </c>
      <c r="C47">
        <v>0</v>
      </c>
      <c r="D47">
        <v>0</v>
      </c>
      <c r="E47" t="s">
        <v>382</v>
      </c>
      <c r="F47" t="s">
        <v>385</v>
      </c>
    </row>
    <row r="48" spans="1:6" x14ac:dyDescent="0.25">
      <c r="A48">
        <v>52</v>
      </c>
      <c r="B48" t="s">
        <v>384</v>
      </c>
      <c r="C48">
        <v>0</v>
      </c>
      <c r="D48">
        <v>0</v>
      </c>
      <c r="E48" t="s">
        <v>382</v>
      </c>
      <c r="F48" t="s">
        <v>385</v>
      </c>
    </row>
    <row r="49" spans="1:6" x14ac:dyDescent="0.25">
      <c r="A49">
        <v>53</v>
      </c>
      <c r="B49" t="s">
        <v>384</v>
      </c>
      <c r="C49">
        <v>0</v>
      </c>
      <c r="D49">
        <v>0</v>
      </c>
      <c r="E49" t="s">
        <v>382</v>
      </c>
      <c r="F49" t="s">
        <v>385</v>
      </c>
    </row>
    <row r="50" spans="1:6" x14ac:dyDescent="0.25">
      <c r="A50">
        <v>54</v>
      </c>
      <c r="B50" t="s">
        <v>384</v>
      </c>
      <c r="C50">
        <v>0</v>
      </c>
      <c r="D50">
        <v>0</v>
      </c>
      <c r="E50" t="s">
        <v>382</v>
      </c>
      <c r="F50" t="s">
        <v>385</v>
      </c>
    </row>
    <row r="51" spans="1:6" x14ac:dyDescent="0.25">
      <c r="A51">
        <v>55</v>
      </c>
      <c r="B51" t="s">
        <v>384</v>
      </c>
      <c r="C51">
        <v>0</v>
      </c>
      <c r="D51">
        <v>0</v>
      </c>
      <c r="E51" t="s">
        <v>382</v>
      </c>
      <c r="F51" t="s">
        <v>385</v>
      </c>
    </row>
    <row r="52" spans="1:6" x14ac:dyDescent="0.25">
      <c r="A52">
        <v>56</v>
      </c>
      <c r="B52" t="s">
        <v>384</v>
      </c>
      <c r="C52">
        <v>0</v>
      </c>
      <c r="D52">
        <v>0</v>
      </c>
      <c r="E52" t="s">
        <v>382</v>
      </c>
      <c r="F52" t="s">
        <v>385</v>
      </c>
    </row>
    <row r="53" spans="1:6" x14ac:dyDescent="0.25">
      <c r="A53">
        <v>57</v>
      </c>
      <c r="B53" t="s">
        <v>384</v>
      </c>
      <c r="C53">
        <v>0</v>
      </c>
      <c r="D53">
        <v>0</v>
      </c>
      <c r="E53" t="s">
        <v>382</v>
      </c>
      <c r="F53" t="s">
        <v>385</v>
      </c>
    </row>
    <row r="54" spans="1:6" x14ac:dyDescent="0.25">
      <c r="A54">
        <v>58</v>
      </c>
      <c r="B54" t="s">
        <v>384</v>
      </c>
      <c r="C54">
        <v>0</v>
      </c>
      <c r="D54">
        <v>0</v>
      </c>
      <c r="E54" t="s">
        <v>382</v>
      </c>
      <c r="F54" t="s">
        <v>385</v>
      </c>
    </row>
    <row r="55" spans="1:6" x14ac:dyDescent="0.25">
      <c r="A55">
        <v>59</v>
      </c>
      <c r="B55" t="s">
        <v>384</v>
      </c>
      <c r="C55">
        <v>0</v>
      </c>
      <c r="D55">
        <v>0</v>
      </c>
      <c r="E55" t="s">
        <v>382</v>
      </c>
      <c r="F55" t="s">
        <v>385</v>
      </c>
    </row>
    <row r="56" spans="1:6" x14ac:dyDescent="0.25">
      <c r="A56">
        <v>60</v>
      </c>
      <c r="B56" t="s">
        <v>384</v>
      </c>
      <c r="C56">
        <v>0</v>
      </c>
      <c r="D56">
        <v>0</v>
      </c>
      <c r="E56" t="s">
        <v>382</v>
      </c>
      <c r="F56" t="s">
        <v>385</v>
      </c>
    </row>
    <row r="57" spans="1:6" x14ac:dyDescent="0.25">
      <c r="A57">
        <v>61</v>
      </c>
      <c r="B57" t="s">
        <v>384</v>
      </c>
      <c r="C57">
        <v>0</v>
      </c>
      <c r="D57">
        <v>0</v>
      </c>
      <c r="E57" t="s">
        <v>382</v>
      </c>
      <c r="F57" t="s">
        <v>385</v>
      </c>
    </row>
    <row r="58" spans="1:6" x14ac:dyDescent="0.25">
      <c r="A58">
        <v>62</v>
      </c>
      <c r="B58" t="s">
        <v>384</v>
      </c>
      <c r="C58">
        <v>0</v>
      </c>
      <c r="D58">
        <v>0</v>
      </c>
      <c r="E58" t="s">
        <v>382</v>
      </c>
      <c r="F58" t="s">
        <v>385</v>
      </c>
    </row>
    <row r="59" spans="1:6" x14ac:dyDescent="0.25">
      <c r="A59">
        <v>63</v>
      </c>
      <c r="B59" t="s">
        <v>384</v>
      </c>
      <c r="C59">
        <v>0</v>
      </c>
      <c r="D59">
        <v>0</v>
      </c>
      <c r="E59" t="s">
        <v>382</v>
      </c>
      <c r="F59" t="s">
        <v>385</v>
      </c>
    </row>
    <row r="60" spans="1:6" x14ac:dyDescent="0.25">
      <c r="A60">
        <v>64</v>
      </c>
      <c r="B60" t="s">
        <v>384</v>
      </c>
      <c r="C60">
        <v>0</v>
      </c>
      <c r="D60">
        <v>0</v>
      </c>
      <c r="E60" t="s">
        <v>382</v>
      </c>
      <c r="F60" t="s">
        <v>385</v>
      </c>
    </row>
    <row r="61" spans="1:6" x14ac:dyDescent="0.25">
      <c r="A61">
        <v>65</v>
      </c>
      <c r="B61" t="s">
        <v>384</v>
      </c>
      <c r="C61">
        <v>0</v>
      </c>
      <c r="D61">
        <v>0</v>
      </c>
      <c r="E61" t="s">
        <v>382</v>
      </c>
      <c r="F61" t="s">
        <v>385</v>
      </c>
    </row>
    <row r="62" spans="1:6" x14ac:dyDescent="0.25">
      <c r="A62">
        <v>66</v>
      </c>
      <c r="B62" t="s">
        <v>384</v>
      </c>
      <c r="C62">
        <v>0</v>
      </c>
      <c r="D62">
        <v>0</v>
      </c>
      <c r="E62" t="s">
        <v>382</v>
      </c>
      <c r="F62" t="s">
        <v>385</v>
      </c>
    </row>
    <row r="63" spans="1:6" x14ac:dyDescent="0.25">
      <c r="A63">
        <v>67</v>
      </c>
      <c r="B63" t="s">
        <v>384</v>
      </c>
      <c r="C63">
        <v>0</v>
      </c>
      <c r="D63">
        <v>0</v>
      </c>
      <c r="E63" t="s">
        <v>382</v>
      </c>
      <c r="F63" t="s">
        <v>385</v>
      </c>
    </row>
    <row r="64" spans="1:6" x14ac:dyDescent="0.25">
      <c r="A64">
        <v>68</v>
      </c>
      <c r="B64" t="s">
        <v>384</v>
      </c>
      <c r="C64">
        <v>0</v>
      </c>
      <c r="D64">
        <v>0</v>
      </c>
      <c r="E64" t="s">
        <v>382</v>
      </c>
      <c r="F64" t="s">
        <v>385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8</v>
      </c>
      <c r="B4" t="s">
        <v>384</v>
      </c>
      <c r="C4">
        <v>0</v>
      </c>
      <c r="D4">
        <v>0</v>
      </c>
      <c r="E4" t="s">
        <v>382</v>
      </c>
      <c r="F4" t="s">
        <v>385</v>
      </c>
    </row>
    <row r="5" spans="1:6" x14ac:dyDescent="0.25">
      <c r="A5">
        <v>9</v>
      </c>
      <c r="B5" t="s">
        <v>384</v>
      </c>
      <c r="C5">
        <v>0</v>
      </c>
      <c r="D5">
        <v>0</v>
      </c>
      <c r="E5" t="s">
        <v>382</v>
      </c>
      <c r="F5" t="s">
        <v>385</v>
      </c>
    </row>
    <row r="6" spans="1:6" x14ac:dyDescent="0.25">
      <c r="A6">
        <v>10</v>
      </c>
      <c r="B6" t="s">
        <v>384</v>
      </c>
      <c r="C6">
        <v>0</v>
      </c>
      <c r="D6">
        <v>0</v>
      </c>
      <c r="E6" t="s">
        <v>382</v>
      </c>
      <c r="F6" t="s">
        <v>385</v>
      </c>
    </row>
    <row r="7" spans="1:6" x14ac:dyDescent="0.25">
      <c r="A7">
        <v>11</v>
      </c>
      <c r="B7" t="s">
        <v>384</v>
      </c>
      <c r="C7">
        <v>0</v>
      </c>
      <c r="D7">
        <v>0</v>
      </c>
      <c r="E7" t="s">
        <v>382</v>
      </c>
      <c r="F7" t="s">
        <v>385</v>
      </c>
    </row>
    <row r="8" spans="1:6" x14ac:dyDescent="0.25">
      <c r="A8">
        <v>12</v>
      </c>
      <c r="B8" t="s">
        <v>384</v>
      </c>
      <c r="C8">
        <v>0</v>
      </c>
      <c r="D8">
        <v>0</v>
      </c>
      <c r="E8" t="s">
        <v>382</v>
      </c>
      <c r="F8" t="s">
        <v>385</v>
      </c>
    </row>
    <row r="9" spans="1:6" x14ac:dyDescent="0.25">
      <c r="A9">
        <v>13</v>
      </c>
      <c r="B9" t="s">
        <v>384</v>
      </c>
      <c r="C9">
        <v>0</v>
      </c>
      <c r="D9">
        <v>0</v>
      </c>
      <c r="E9" t="s">
        <v>382</v>
      </c>
      <c r="F9" t="s">
        <v>385</v>
      </c>
    </row>
    <row r="10" spans="1:6" x14ac:dyDescent="0.25">
      <c r="A10">
        <v>14</v>
      </c>
      <c r="B10" t="s">
        <v>384</v>
      </c>
      <c r="C10">
        <v>0</v>
      </c>
      <c r="D10">
        <v>0</v>
      </c>
      <c r="E10" t="s">
        <v>382</v>
      </c>
      <c r="F10" t="s">
        <v>385</v>
      </c>
    </row>
    <row r="11" spans="1:6" x14ac:dyDescent="0.25">
      <c r="A11">
        <v>15</v>
      </c>
      <c r="B11" t="s">
        <v>384</v>
      </c>
      <c r="C11">
        <v>0</v>
      </c>
      <c r="D11">
        <v>0</v>
      </c>
      <c r="E11" t="s">
        <v>382</v>
      </c>
      <c r="F11" t="s">
        <v>385</v>
      </c>
    </row>
    <row r="12" spans="1:6" x14ac:dyDescent="0.25">
      <c r="A12">
        <v>16</v>
      </c>
      <c r="B12" t="s">
        <v>384</v>
      </c>
      <c r="C12">
        <v>0</v>
      </c>
      <c r="D12">
        <v>0</v>
      </c>
      <c r="E12" t="s">
        <v>382</v>
      </c>
      <c r="F12" t="s">
        <v>385</v>
      </c>
    </row>
    <row r="13" spans="1:6" x14ac:dyDescent="0.25">
      <c r="A13">
        <v>17</v>
      </c>
      <c r="B13" t="s">
        <v>384</v>
      </c>
      <c r="C13">
        <v>0</v>
      </c>
      <c r="D13">
        <v>0</v>
      </c>
      <c r="E13" t="s">
        <v>382</v>
      </c>
      <c r="F13" t="s">
        <v>385</v>
      </c>
    </row>
    <row r="14" spans="1:6" x14ac:dyDescent="0.25">
      <c r="A14">
        <v>18</v>
      </c>
      <c r="B14" t="s">
        <v>384</v>
      </c>
      <c r="C14">
        <v>0</v>
      </c>
      <c r="D14">
        <v>0</v>
      </c>
      <c r="E14" t="s">
        <v>382</v>
      </c>
      <c r="F14" t="s">
        <v>385</v>
      </c>
    </row>
    <row r="15" spans="1:6" x14ac:dyDescent="0.25">
      <c r="A15">
        <v>19</v>
      </c>
      <c r="B15" t="s">
        <v>384</v>
      </c>
      <c r="C15">
        <v>0</v>
      </c>
      <c r="D15">
        <v>0</v>
      </c>
      <c r="E15" t="s">
        <v>382</v>
      </c>
      <c r="F15" t="s">
        <v>385</v>
      </c>
    </row>
    <row r="16" spans="1:6" x14ac:dyDescent="0.25">
      <c r="A16">
        <v>20</v>
      </c>
      <c r="B16" t="s">
        <v>384</v>
      </c>
      <c r="C16">
        <v>0</v>
      </c>
      <c r="D16">
        <v>0</v>
      </c>
      <c r="E16" t="s">
        <v>382</v>
      </c>
      <c r="F16" t="s">
        <v>385</v>
      </c>
    </row>
    <row r="17" spans="1:6" x14ac:dyDescent="0.25">
      <c r="A17">
        <v>21</v>
      </c>
      <c r="B17" t="s">
        <v>384</v>
      </c>
      <c r="C17">
        <v>0</v>
      </c>
      <c r="D17">
        <v>0</v>
      </c>
      <c r="E17" t="s">
        <v>382</v>
      </c>
      <c r="F17" t="s">
        <v>385</v>
      </c>
    </row>
    <row r="18" spans="1:6" x14ac:dyDescent="0.25">
      <c r="A18">
        <v>22</v>
      </c>
      <c r="B18" t="s">
        <v>384</v>
      </c>
      <c r="C18">
        <v>0</v>
      </c>
      <c r="D18">
        <v>0</v>
      </c>
      <c r="E18" t="s">
        <v>382</v>
      </c>
      <c r="F18" t="s">
        <v>385</v>
      </c>
    </row>
    <row r="19" spans="1:6" x14ac:dyDescent="0.25">
      <c r="A19">
        <v>23</v>
      </c>
      <c r="B19" t="s">
        <v>384</v>
      </c>
      <c r="C19">
        <v>0</v>
      </c>
      <c r="D19">
        <v>0</v>
      </c>
      <c r="E19" t="s">
        <v>382</v>
      </c>
      <c r="F19" t="s">
        <v>385</v>
      </c>
    </row>
    <row r="20" spans="1:6" x14ac:dyDescent="0.25">
      <c r="A20">
        <v>24</v>
      </c>
      <c r="B20" t="s">
        <v>384</v>
      </c>
      <c r="C20">
        <v>0</v>
      </c>
      <c r="D20">
        <v>0</v>
      </c>
      <c r="E20" t="s">
        <v>382</v>
      </c>
      <c r="F20" t="s">
        <v>385</v>
      </c>
    </row>
    <row r="21" spans="1:6" x14ac:dyDescent="0.25">
      <c r="A21">
        <v>25</v>
      </c>
      <c r="B21" t="s">
        <v>384</v>
      </c>
      <c r="C21">
        <v>0</v>
      </c>
      <c r="D21">
        <v>0</v>
      </c>
      <c r="E21" t="s">
        <v>382</v>
      </c>
      <c r="F21" t="s">
        <v>385</v>
      </c>
    </row>
    <row r="22" spans="1:6" x14ac:dyDescent="0.25">
      <c r="A22">
        <v>26</v>
      </c>
      <c r="B22" t="s">
        <v>384</v>
      </c>
      <c r="C22">
        <v>0</v>
      </c>
      <c r="D22">
        <v>0</v>
      </c>
      <c r="E22" t="s">
        <v>382</v>
      </c>
      <c r="F22" t="s">
        <v>385</v>
      </c>
    </row>
    <row r="23" spans="1:6" x14ac:dyDescent="0.25">
      <c r="A23">
        <v>27</v>
      </c>
      <c r="B23" t="s">
        <v>384</v>
      </c>
      <c r="C23">
        <v>0</v>
      </c>
      <c r="D23">
        <v>0</v>
      </c>
      <c r="E23" t="s">
        <v>382</v>
      </c>
      <c r="F23" t="s">
        <v>385</v>
      </c>
    </row>
    <row r="24" spans="1:6" x14ac:dyDescent="0.25">
      <c r="A24">
        <v>28</v>
      </c>
      <c r="B24" t="s">
        <v>384</v>
      </c>
      <c r="C24">
        <v>0</v>
      </c>
      <c r="D24">
        <v>0</v>
      </c>
      <c r="E24" t="s">
        <v>382</v>
      </c>
      <c r="F24" t="s">
        <v>385</v>
      </c>
    </row>
    <row r="25" spans="1:6" x14ac:dyDescent="0.25">
      <c r="A25">
        <v>29</v>
      </c>
      <c r="B25" t="s">
        <v>384</v>
      </c>
      <c r="C25">
        <v>0</v>
      </c>
      <c r="D25">
        <v>0</v>
      </c>
      <c r="E25" t="s">
        <v>382</v>
      </c>
      <c r="F25" t="s">
        <v>385</v>
      </c>
    </row>
    <row r="26" spans="1:6" x14ac:dyDescent="0.25">
      <c r="A26">
        <v>30</v>
      </c>
      <c r="B26" t="s">
        <v>384</v>
      </c>
      <c r="C26">
        <v>0</v>
      </c>
      <c r="D26">
        <v>0</v>
      </c>
      <c r="E26" t="s">
        <v>382</v>
      </c>
      <c r="F26" t="s">
        <v>385</v>
      </c>
    </row>
    <row r="27" spans="1:6" x14ac:dyDescent="0.25">
      <c r="A27">
        <v>31</v>
      </c>
      <c r="B27" t="s">
        <v>384</v>
      </c>
      <c r="C27">
        <v>0</v>
      </c>
      <c r="D27">
        <v>0</v>
      </c>
      <c r="E27" t="s">
        <v>382</v>
      </c>
      <c r="F27" t="s">
        <v>385</v>
      </c>
    </row>
    <row r="28" spans="1:6" x14ac:dyDescent="0.25">
      <c r="A28">
        <v>32</v>
      </c>
      <c r="B28" t="s">
        <v>384</v>
      </c>
      <c r="C28">
        <v>0</v>
      </c>
      <c r="D28">
        <v>0</v>
      </c>
      <c r="E28" t="s">
        <v>382</v>
      </c>
      <c r="F28" t="s">
        <v>385</v>
      </c>
    </row>
    <row r="29" spans="1:6" x14ac:dyDescent="0.25">
      <c r="A29">
        <v>33</v>
      </c>
      <c r="B29" t="s">
        <v>384</v>
      </c>
      <c r="C29">
        <v>0</v>
      </c>
      <c r="D29">
        <v>0</v>
      </c>
      <c r="E29" t="s">
        <v>382</v>
      </c>
      <c r="F29" t="s">
        <v>385</v>
      </c>
    </row>
    <row r="30" spans="1:6" x14ac:dyDescent="0.25">
      <c r="A30">
        <v>34</v>
      </c>
      <c r="B30" t="s">
        <v>384</v>
      </c>
      <c r="C30">
        <v>0</v>
      </c>
      <c r="D30">
        <v>0</v>
      </c>
      <c r="E30" t="s">
        <v>382</v>
      </c>
      <c r="F30" t="s">
        <v>385</v>
      </c>
    </row>
    <row r="31" spans="1:6" x14ac:dyDescent="0.25">
      <c r="A31">
        <v>35</v>
      </c>
      <c r="B31" t="s">
        <v>384</v>
      </c>
      <c r="C31">
        <v>0</v>
      </c>
      <c r="D31">
        <v>0</v>
      </c>
      <c r="E31" t="s">
        <v>382</v>
      </c>
      <c r="F31" t="s">
        <v>385</v>
      </c>
    </row>
    <row r="32" spans="1:6" x14ac:dyDescent="0.25">
      <c r="A32">
        <v>36</v>
      </c>
      <c r="B32" t="s">
        <v>384</v>
      </c>
      <c r="C32">
        <v>0</v>
      </c>
      <c r="D32">
        <v>0</v>
      </c>
      <c r="E32" t="s">
        <v>382</v>
      </c>
      <c r="F32" t="s">
        <v>385</v>
      </c>
    </row>
    <row r="33" spans="1:6" x14ac:dyDescent="0.25">
      <c r="A33">
        <v>37</v>
      </c>
      <c r="B33" t="s">
        <v>384</v>
      </c>
      <c r="C33">
        <v>0</v>
      </c>
      <c r="D33">
        <v>0</v>
      </c>
      <c r="E33" t="s">
        <v>382</v>
      </c>
      <c r="F33" t="s">
        <v>385</v>
      </c>
    </row>
    <row r="34" spans="1:6" x14ac:dyDescent="0.25">
      <c r="A34">
        <v>38</v>
      </c>
      <c r="B34" t="s">
        <v>384</v>
      </c>
      <c r="C34">
        <v>0</v>
      </c>
      <c r="D34">
        <v>0</v>
      </c>
      <c r="E34" t="s">
        <v>382</v>
      </c>
      <c r="F34" t="s">
        <v>385</v>
      </c>
    </row>
    <row r="35" spans="1:6" x14ac:dyDescent="0.25">
      <c r="A35">
        <v>39</v>
      </c>
      <c r="B35" t="s">
        <v>384</v>
      </c>
      <c r="C35">
        <v>0</v>
      </c>
      <c r="D35">
        <v>0</v>
      </c>
      <c r="E35" t="s">
        <v>382</v>
      </c>
      <c r="F35" t="s">
        <v>385</v>
      </c>
    </row>
    <row r="36" spans="1:6" x14ac:dyDescent="0.25">
      <c r="A36">
        <v>40</v>
      </c>
      <c r="B36" t="s">
        <v>384</v>
      </c>
      <c r="C36">
        <v>0</v>
      </c>
      <c r="D36">
        <v>0</v>
      </c>
      <c r="E36" t="s">
        <v>382</v>
      </c>
      <c r="F36" t="s">
        <v>385</v>
      </c>
    </row>
    <row r="37" spans="1:6" x14ac:dyDescent="0.25">
      <c r="A37">
        <v>41</v>
      </c>
      <c r="B37" t="s">
        <v>384</v>
      </c>
      <c r="C37">
        <v>0</v>
      </c>
      <c r="D37">
        <v>0</v>
      </c>
      <c r="E37" t="s">
        <v>382</v>
      </c>
      <c r="F37" t="s">
        <v>385</v>
      </c>
    </row>
    <row r="38" spans="1:6" x14ac:dyDescent="0.25">
      <c r="A38">
        <v>42</v>
      </c>
      <c r="B38" t="s">
        <v>384</v>
      </c>
      <c r="C38">
        <v>0</v>
      </c>
      <c r="D38">
        <v>0</v>
      </c>
      <c r="E38" t="s">
        <v>382</v>
      </c>
      <c r="F38" t="s">
        <v>385</v>
      </c>
    </row>
    <row r="39" spans="1:6" x14ac:dyDescent="0.25">
      <c r="A39">
        <v>43</v>
      </c>
      <c r="B39" t="s">
        <v>384</v>
      </c>
      <c r="C39">
        <v>0</v>
      </c>
      <c r="D39">
        <v>0</v>
      </c>
      <c r="E39" t="s">
        <v>382</v>
      </c>
      <c r="F39" t="s">
        <v>385</v>
      </c>
    </row>
    <row r="40" spans="1:6" x14ac:dyDescent="0.25">
      <c r="A40">
        <v>44</v>
      </c>
      <c r="B40" t="s">
        <v>384</v>
      </c>
      <c r="C40">
        <v>0</v>
      </c>
      <c r="D40">
        <v>0</v>
      </c>
      <c r="E40" t="s">
        <v>382</v>
      </c>
      <c r="F40" t="s">
        <v>385</v>
      </c>
    </row>
    <row r="41" spans="1:6" x14ac:dyDescent="0.25">
      <c r="A41">
        <v>45</v>
      </c>
      <c r="B41" t="s">
        <v>384</v>
      </c>
      <c r="C41">
        <v>0</v>
      </c>
      <c r="D41">
        <v>0</v>
      </c>
      <c r="E41" t="s">
        <v>382</v>
      </c>
      <c r="F41" t="s">
        <v>385</v>
      </c>
    </row>
    <row r="42" spans="1:6" x14ac:dyDescent="0.25">
      <c r="A42">
        <v>46</v>
      </c>
      <c r="B42" t="s">
        <v>384</v>
      </c>
      <c r="C42">
        <v>0</v>
      </c>
      <c r="D42">
        <v>0</v>
      </c>
      <c r="E42" t="s">
        <v>382</v>
      </c>
      <c r="F42" t="s">
        <v>385</v>
      </c>
    </row>
    <row r="43" spans="1:6" x14ac:dyDescent="0.25">
      <c r="A43">
        <v>47</v>
      </c>
      <c r="B43" t="s">
        <v>384</v>
      </c>
      <c r="C43">
        <v>0</v>
      </c>
      <c r="D43">
        <v>0</v>
      </c>
      <c r="E43" t="s">
        <v>382</v>
      </c>
      <c r="F43" t="s">
        <v>385</v>
      </c>
    </row>
    <row r="44" spans="1:6" x14ac:dyDescent="0.25">
      <c r="A44">
        <v>48</v>
      </c>
      <c r="B44" t="s">
        <v>384</v>
      </c>
      <c r="C44">
        <v>0</v>
      </c>
      <c r="D44">
        <v>0</v>
      </c>
      <c r="E44" t="s">
        <v>382</v>
      </c>
      <c r="F44" t="s">
        <v>385</v>
      </c>
    </row>
    <row r="45" spans="1:6" x14ac:dyDescent="0.25">
      <c r="A45">
        <v>49</v>
      </c>
      <c r="B45" t="s">
        <v>384</v>
      </c>
      <c r="C45">
        <v>0</v>
      </c>
      <c r="D45">
        <v>0</v>
      </c>
      <c r="E45" t="s">
        <v>382</v>
      </c>
      <c r="F45" t="s">
        <v>385</v>
      </c>
    </row>
    <row r="46" spans="1:6" x14ac:dyDescent="0.25">
      <c r="A46">
        <v>50</v>
      </c>
      <c r="B46" t="s">
        <v>384</v>
      </c>
      <c r="C46">
        <v>0</v>
      </c>
      <c r="D46">
        <v>0</v>
      </c>
      <c r="E46" t="s">
        <v>382</v>
      </c>
      <c r="F46" t="s">
        <v>385</v>
      </c>
    </row>
    <row r="47" spans="1:6" x14ac:dyDescent="0.25">
      <c r="A47">
        <v>51</v>
      </c>
      <c r="B47" t="s">
        <v>384</v>
      </c>
      <c r="C47">
        <v>0</v>
      </c>
      <c r="D47">
        <v>0</v>
      </c>
      <c r="E47" t="s">
        <v>382</v>
      </c>
      <c r="F47" t="s">
        <v>385</v>
      </c>
    </row>
    <row r="48" spans="1:6" x14ac:dyDescent="0.25">
      <c r="A48">
        <v>52</v>
      </c>
      <c r="B48" t="s">
        <v>384</v>
      </c>
      <c r="C48">
        <v>0</v>
      </c>
      <c r="D48">
        <v>0</v>
      </c>
      <c r="E48" t="s">
        <v>382</v>
      </c>
      <c r="F48" t="s">
        <v>385</v>
      </c>
    </row>
    <row r="49" spans="1:6" x14ac:dyDescent="0.25">
      <c r="A49">
        <v>53</v>
      </c>
      <c r="B49" t="s">
        <v>384</v>
      </c>
      <c r="C49">
        <v>0</v>
      </c>
      <c r="D49">
        <v>0</v>
      </c>
      <c r="E49" t="s">
        <v>382</v>
      </c>
      <c r="F49" t="s">
        <v>385</v>
      </c>
    </row>
    <row r="50" spans="1:6" x14ac:dyDescent="0.25">
      <c r="A50">
        <v>54</v>
      </c>
      <c r="B50" t="s">
        <v>384</v>
      </c>
      <c r="C50">
        <v>0</v>
      </c>
      <c r="D50">
        <v>0</v>
      </c>
      <c r="E50" t="s">
        <v>382</v>
      </c>
      <c r="F50" t="s">
        <v>385</v>
      </c>
    </row>
    <row r="51" spans="1:6" x14ac:dyDescent="0.25">
      <c r="A51">
        <v>55</v>
      </c>
      <c r="B51" t="s">
        <v>384</v>
      </c>
      <c r="C51">
        <v>0</v>
      </c>
      <c r="D51">
        <v>0</v>
      </c>
      <c r="E51" t="s">
        <v>382</v>
      </c>
      <c r="F51" t="s">
        <v>385</v>
      </c>
    </row>
    <row r="52" spans="1:6" x14ac:dyDescent="0.25">
      <c r="A52">
        <v>56</v>
      </c>
      <c r="B52" t="s">
        <v>384</v>
      </c>
      <c r="C52">
        <v>0</v>
      </c>
      <c r="D52">
        <v>0</v>
      </c>
      <c r="E52" t="s">
        <v>382</v>
      </c>
      <c r="F52" t="s">
        <v>385</v>
      </c>
    </row>
    <row r="53" spans="1:6" x14ac:dyDescent="0.25">
      <c r="A53">
        <v>57</v>
      </c>
      <c r="B53" t="s">
        <v>384</v>
      </c>
      <c r="C53">
        <v>0</v>
      </c>
      <c r="D53">
        <v>0</v>
      </c>
      <c r="E53" t="s">
        <v>382</v>
      </c>
      <c r="F53" t="s">
        <v>385</v>
      </c>
    </row>
    <row r="54" spans="1:6" x14ac:dyDescent="0.25">
      <c r="A54">
        <v>58</v>
      </c>
      <c r="B54" t="s">
        <v>384</v>
      </c>
      <c r="C54">
        <v>0</v>
      </c>
      <c r="D54">
        <v>0</v>
      </c>
      <c r="E54" t="s">
        <v>382</v>
      </c>
      <c r="F54" t="s">
        <v>385</v>
      </c>
    </row>
    <row r="55" spans="1:6" x14ac:dyDescent="0.25">
      <c r="A55">
        <v>59</v>
      </c>
      <c r="B55" t="s">
        <v>384</v>
      </c>
      <c r="C55">
        <v>0</v>
      </c>
      <c r="D55">
        <v>0</v>
      </c>
      <c r="E55" t="s">
        <v>382</v>
      </c>
      <c r="F55" t="s">
        <v>385</v>
      </c>
    </row>
    <row r="56" spans="1:6" x14ac:dyDescent="0.25">
      <c r="A56">
        <v>60</v>
      </c>
      <c r="B56" t="s">
        <v>384</v>
      </c>
      <c r="C56">
        <v>0</v>
      </c>
      <c r="D56">
        <v>0</v>
      </c>
      <c r="E56" t="s">
        <v>382</v>
      </c>
      <c r="F56" t="s">
        <v>385</v>
      </c>
    </row>
    <row r="57" spans="1:6" x14ac:dyDescent="0.25">
      <c r="A57">
        <v>61</v>
      </c>
      <c r="B57" t="s">
        <v>384</v>
      </c>
      <c r="C57">
        <v>0</v>
      </c>
      <c r="D57">
        <v>0</v>
      </c>
      <c r="E57" t="s">
        <v>382</v>
      </c>
      <c r="F57" t="s">
        <v>385</v>
      </c>
    </row>
    <row r="58" spans="1:6" x14ac:dyDescent="0.25">
      <c r="A58">
        <v>62</v>
      </c>
      <c r="B58" t="s">
        <v>384</v>
      </c>
      <c r="C58">
        <v>0</v>
      </c>
      <c r="D58">
        <v>0</v>
      </c>
      <c r="E58" t="s">
        <v>382</v>
      </c>
      <c r="F58" t="s">
        <v>385</v>
      </c>
    </row>
    <row r="59" spans="1:6" x14ac:dyDescent="0.25">
      <c r="A59">
        <v>63</v>
      </c>
      <c r="B59" t="s">
        <v>384</v>
      </c>
      <c r="C59">
        <v>0</v>
      </c>
      <c r="D59">
        <v>0</v>
      </c>
      <c r="E59" t="s">
        <v>382</v>
      </c>
      <c r="F59" t="s">
        <v>385</v>
      </c>
    </row>
    <row r="60" spans="1:6" x14ac:dyDescent="0.25">
      <c r="A60">
        <v>64</v>
      </c>
      <c r="B60" t="s">
        <v>384</v>
      </c>
      <c r="C60">
        <v>0</v>
      </c>
      <c r="D60">
        <v>0</v>
      </c>
      <c r="E60" t="s">
        <v>382</v>
      </c>
      <c r="F60" t="s">
        <v>385</v>
      </c>
    </row>
    <row r="61" spans="1:6" x14ac:dyDescent="0.25">
      <c r="A61">
        <v>65</v>
      </c>
      <c r="B61" t="s">
        <v>384</v>
      </c>
      <c r="C61">
        <v>0</v>
      </c>
      <c r="D61">
        <v>0</v>
      </c>
      <c r="E61" t="s">
        <v>382</v>
      </c>
      <c r="F61" t="s">
        <v>385</v>
      </c>
    </row>
    <row r="62" spans="1:6" x14ac:dyDescent="0.25">
      <c r="A62">
        <v>66</v>
      </c>
      <c r="B62" t="s">
        <v>384</v>
      </c>
      <c r="C62">
        <v>0</v>
      </c>
      <c r="D62">
        <v>0</v>
      </c>
      <c r="E62" t="s">
        <v>382</v>
      </c>
      <c r="F62" t="s">
        <v>385</v>
      </c>
    </row>
    <row r="63" spans="1:6" x14ac:dyDescent="0.25">
      <c r="A63">
        <v>67</v>
      </c>
      <c r="B63" t="s">
        <v>384</v>
      </c>
      <c r="C63">
        <v>0</v>
      </c>
      <c r="D63">
        <v>0</v>
      </c>
      <c r="E63" t="s">
        <v>382</v>
      </c>
      <c r="F63" t="s">
        <v>385</v>
      </c>
    </row>
    <row r="64" spans="1:6" x14ac:dyDescent="0.25">
      <c r="A64">
        <v>68</v>
      </c>
      <c r="B64" t="s">
        <v>384</v>
      </c>
      <c r="C64">
        <v>0</v>
      </c>
      <c r="D64">
        <v>0</v>
      </c>
      <c r="E64" t="s">
        <v>382</v>
      </c>
      <c r="F64" t="s">
        <v>385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8</v>
      </c>
      <c r="B4" t="s">
        <v>384</v>
      </c>
      <c r="C4">
        <v>0</v>
      </c>
      <c r="D4">
        <v>0</v>
      </c>
      <c r="E4" t="s">
        <v>382</v>
      </c>
      <c r="F4" t="s">
        <v>385</v>
      </c>
    </row>
    <row r="5" spans="1:6" x14ac:dyDescent="0.25">
      <c r="A5">
        <v>9</v>
      </c>
      <c r="B5" t="s">
        <v>384</v>
      </c>
      <c r="C5">
        <v>0</v>
      </c>
      <c r="D5">
        <v>0</v>
      </c>
      <c r="E5" t="s">
        <v>382</v>
      </c>
      <c r="F5" t="s">
        <v>385</v>
      </c>
    </row>
    <row r="6" spans="1:6" x14ac:dyDescent="0.25">
      <c r="A6">
        <v>10</v>
      </c>
      <c r="B6" t="s">
        <v>384</v>
      </c>
      <c r="C6">
        <v>0</v>
      </c>
      <c r="D6">
        <v>0</v>
      </c>
      <c r="E6" t="s">
        <v>382</v>
      </c>
      <c r="F6" t="s">
        <v>385</v>
      </c>
    </row>
    <row r="7" spans="1:6" x14ac:dyDescent="0.25">
      <c r="A7">
        <v>11</v>
      </c>
      <c r="B7" t="s">
        <v>384</v>
      </c>
      <c r="C7">
        <v>0</v>
      </c>
      <c r="D7">
        <v>0</v>
      </c>
      <c r="E7" t="s">
        <v>382</v>
      </c>
      <c r="F7" t="s">
        <v>385</v>
      </c>
    </row>
    <row r="8" spans="1:6" x14ac:dyDescent="0.25">
      <c r="A8">
        <v>12</v>
      </c>
      <c r="B8" t="s">
        <v>384</v>
      </c>
      <c r="C8">
        <v>0</v>
      </c>
      <c r="D8">
        <v>0</v>
      </c>
      <c r="E8" t="s">
        <v>382</v>
      </c>
      <c r="F8" t="s">
        <v>385</v>
      </c>
    </row>
    <row r="9" spans="1:6" x14ac:dyDescent="0.25">
      <c r="A9">
        <v>13</v>
      </c>
      <c r="B9" t="s">
        <v>384</v>
      </c>
      <c r="C9">
        <v>0</v>
      </c>
      <c r="D9">
        <v>0</v>
      </c>
      <c r="E9" t="s">
        <v>382</v>
      </c>
      <c r="F9" t="s">
        <v>385</v>
      </c>
    </row>
    <row r="10" spans="1:6" x14ac:dyDescent="0.25">
      <c r="A10">
        <v>14</v>
      </c>
      <c r="B10" t="s">
        <v>384</v>
      </c>
      <c r="C10">
        <v>0</v>
      </c>
      <c r="D10">
        <v>0</v>
      </c>
      <c r="E10" t="s">
        <v>382</v>
      </c>
      <c r="F10" t="s">
        <v>385</v>
      </c>
    </row>
    <row r="11" spans="1:6" x14ac:dyDescent="0.25">
      <c r="A11">
        <v>15</v>
      </c>
      <c r="B11" t="s">
        <v>384</v>
      </c>
      <c r="C11">
        <v>0</v>
      </c>
      <c r="D11">
        <v>0</v>
      </c>
      <c r="E11" t="s">
        <v>382</v>
      </c>
      <c r="F11" t="s">
        <v>385</v>
      </c>
    </row>
    <row r="12" spans="1:6" x14ac:dyDescent="0.25">
      <c r="A12">
        <v>16</v>
      </c>
      <c r="B12" t="s">
        <v>384</v>
      </c>
      <c r="C12">
        <v>0</v>
      </c>
      <c r="D12">
        <v>0</v>
      </c>
      <c r="E12" t="s">
        <v>382</v>
      </c>
      <c r="F12" t="s">
        <v>385</v>
      </c>
    </row>
    <row r="13" spans="1:6" x14ac:dyDescent="0.25">
      <c r="A13">
        <v>17</v>
      </c>
      <c r="B13" t="s">
        <v>384</v>
      </c>
      <c r="C13">
        <v>0</v>
      </c>
      <c r="D13">
        <v>0</v>
      </c>
      <c r="E13" t="s">
        <v>382</v>
      </c>
      <c r="F13" t="s">
        <v>385</v>
      </c>
    </row>
    <row r="14" spans="1:6" x14ac:dyDescent="0.25">
      <c r="A14">
        <v>18</v>
      </c>
      <c r="B14" t="s">
        <v>384</v>
      </c>
      <c r="C14">
        <v>0</v>
      </c>
      <c r="D14">
        <v>0</v>
      </c>
      <c r="E14" t="s">
        <v>382</v>
      </c>
      <c r="F14" t="s">
        <v>385</v>
      </c>
    </row>
    <row r="15" spans="1:6" x14ac:dyDescent="0.25">
      <c r="A15">
        <v>19</v>
      </c>
      <c r="B15" t="s">
        <v>384</v>
      </c>
      <c r="C15">
        <v>0</v>
      </c>
      <c r="D15">
        <v>0</v>
      </c>
      <c r="E15" t="s">
        <v>382</v>
      </c>
      <c r="F15" t="s">
        <v>385</v>
      </c>
    </row>
    <row r="16" spans="1:6" x14ac:dyDescent="0.25">
      <c r="A16">
        <v>20</v>
      </c>
      <c r="B16" t="s">
        <v>384</v>
      </c>
      <c r="C16">
        <v>0</v>
      </c>
      <c r="D16">
        <v>0</v>
      </c>
      <c r="E16" t="s">
        <v>382</v>
      </c>
      <c r="F16" t="s">
        <v>385</v>
      </c>
    </row>
    <row r="17" spans="1:6" x14ac:dyDescent="0.25">
      <c r="A17">
        <v>21</v>
      </c>
      <c r="B17" t="s">
        <v>384</v>
      </c>
      <c r="C17">
        <v>0</v>
      </c>
      <c r="D17">
        <v>0</v>
      </c>
      <c r="E17" t="s">
        <v>382</v>
      </c>
      <c r="F17" t="s">
        <v>385</v>
      </c>
    </row>
    <row r="18" spans="1:6" x14ac:dyDescent="0.25">
      <c r="A18">
        <v>22</v>
      </c>
      <c r="B18" t="s">
        <v>384</v>
      </c>
      <c r="C18">
        <v>0</v>
      </c>
      <c r="D18">
        <v>0</v>
      </c>
      <c r="E18" t="s">
        <v>382</v>
      </c>
      <c r="F18" t="s">
        <v>385</v>
      </c>
    </row>
    <row r="19" spans="1:6" x14ac:dyDescent="0.25">
      <c r="A19">
        <v>23</v>
      </c>
      <c r="B19" t="s">
        <v>384</v>
      </c>
      <c r="C19">
        <v>0</v>
      </c>
      <c r="D19">
        <v>0</v>
      </c>
      <c r="E19" t="s">
        <v>382</v>
      </c>
      <c r="F19" t="s">
        <v>385</v>
      </c>
    </row>
    <row r="20" spans="1:6" x14ac:dyDescent="0.25">
      <c r="A20">
        <v>24</v>
      </c>
      <c r="B20" t="s">
        <v>384</v>
      </c>
      <c r="C20">
        <v>0</v>
      </c>
      <c r="D20">
        <v>0</v>
      </c>
      <c r="E20" t="s">
        <v>382</v>
      </c>
      <c r="F20" t="s">
        <v>385</v>
      </c>
    </row>
    <row r="21" spans="1:6" x14ac:dyDescent="0.25">
      <c r="A21">
        <v>25</v>
      </c>
      <c r="B21" t="s">
        <v>384</v>
      </c>
      <c r="C21">
        <v>0</v>
      </c>
      <c r="D21">
        <v>0</v>
      </c>
      <c r="E21" t="s">
        <v>382</v>
      </c>
      <c r="F21" t="s">
        <v>385</v>
      </c>
    </row>
    <row r="22" spans="1:6" x14ac:dyDescent="0.25">
      <c r="A22">
        <v>26</v>
      </c>
      <c r="B22" t="s">
        <v>384</v>
      </c>
      <c r="C22">
        <v>0</v>
      </c>
      <c r="D22">
        <v>0</v>
      </c>
      <c r="E22" t="s">
        <v>382</v>
      </c>
      <c r="F22" t="s">
        <v>385</v>
      </c>
    </row>
    <row r="23" spans="1:6" x14ac:dyDescent="0.25">
      <c r="A23">
        <v>27</v>
      </c>
      <c r="B23" t="s">
        <v>384</v>
      </c>
      <c r="C23">
        <v>0</v>
      </c>
      <c r="D23">
        <v>0</v>
      </c>
      <c r="E23" t="s">
        <v>382</v>
      </c>
      <c r="F23" t="s">
        <v>385</v>
      </c>
    </row>
    <row r="24" spans="1:6" x14ac:dyDescent="0.25">
      <c r="A24">
        <v>28</v>
      </c>
      <c r="B24" t="s">
        <v>384</v>
      </c>
      <c r="C24">
        <v>0</v>
      </c>
      <c r="D24">
        <v>0</v>
      </c>
      <c r="E24" t="s">
        <v>382</v>
      </c>
      <c r="F24" t="s">
        <v>385</v>
      </c>
    </row>
    <row r="25" spans="1:6" x14ac:dyDescent="0.25">
      <c r="A25">
        <v>29</v>
      </c>
      <c r="B25" t="s">
        <v>384</v>
      </c>
      <c r="C25">
        <v>0</v>
      </c>
      <c r="D25">
        <v>0</v>
      </c>
      <c r="E25" t="s">
        <v>382</v>
      </c>
      <c r="F25" t="s">
        <v>385</v>
      </c>
    </row>
    <row r="26" spans="1:6" x14ac:dyDescent="0.25">
      <c r="A26">
        <v>30</v>
      </c>
      <c r="B26" t="s">
        <v>384</v>
      </c>
      <c r="C26">
        <v>0</v>
      </c>
      <c r="D26">
        <v>0</v>
      </c>
      <c r="E26" t="s">
        <v>382</v>
      </c>
      <c r="F26" t="s">
        <v>385</v>
      </c>
    </row>
    <row r="27" spans="1:6" x14ac:dyDescent="0.25">
      <c r="A27">
        <v>31</v>
      </c>
      <c r="B27" t="s">
        <v>384</v>
      </c>
      <c r="C27">
        <v>0</v>
      </c>
      <c r="D27">
        <v>0</v>
      </c>
      <c r="E27" t="s">
        <v>382</v>
      </c>
      <c r="F27" t="s">
        <v>385</v>
      </c>
    </row>
    <row r="28" spans="1:6" x14ac:dyDescent="0.25">
      <c r="A28">
        <v>32</v>
      </c>
      <c r="B28" t="s">
        <v>384</v>
      </c>
      <c r="C28">
        <v>0</v>
      </c>
      <c r="D28">
        <v>0</v>
      </c>
      <c r="E28" t="s">
        <v>382</v>
      </c>
      <c r="F28" t="s">
        <v>385</v>
      </c>
    </row>
    <row r="29" spans="1:6" x14ac:dyDescent="0.25">
      <c r="A29">
        <v>33</v>
      </c>
      <c r="B29" t="s">
        <v>384</v>
      </c>
      <c r="C29">
        <v>0</v>
      </c>
      <c r="D29">
        <v>0</v>
      </c>
      <c r="E29" t="s">
        <v>382</v>
      </c>
      <c r="F29" t="s">
        <v>385</v>
      </c>
    </row>
    <row r="30" spans="1:6" x14ac:dyDescent="0.25">
      <c r="A30">
        <v>34</v>
      </c>
      <c r="B30" t="s">
        <v>384</v>
      </c>
      <c r="C30">
        <v>0</v>
      </c>
      <c r="D30">
        <v>0</v>
      </c>
      <c r="E30" t="s">
        <v>382</v>
      </c>
      <c r="F30" t="s">
        <v>385</v>
      </c>
    </row>
    <row r="31" spans="1:6" x14ac:dyDescent="0.25">
      <c r="A31">
        <v>35</v>
      </c>
      <c r="B31" t="s">
        <v>384</v>
      </c>
      <c r="C31">
        <v>0</v>
      </c>
      <c r="D31">
        <v>0</v>
      </c>
      <c r="E31" t="s">
        <v>382</v>
      </c>
      <c r="F31" t="s">
        <v>385</v>
      </c>
    </row>
    <row r="32" spans="1:6" x14ac:dyDescent="0.25">
      <c r="A32">
        <v>36</v>
      </c>
      <c r="B32" t="s">
        <v>384</v>
      </c>
      <c r="C32">
        <v>0</v>
      </c>
      <c r="D32">
        <v>0</v>
      </c>
      <c r="E32" t="s">
        <v>382</v>
      </c>
      <c r="F32" t="s">
        <v>385</v>
      </c>
    </row>
    <row r="33" spans="1:6" x14ac:dyDescent="0.25">
      <c r="A33">
        <v>37</v>
      </c>
      <c r="B33" t="s">
        <v>384</v>
      </c>
      <c r="C33">
        <v>0</v>
      </c>
      <c r="D33">
        <v>0</v>
      </c>
      <c r="E33" t="s">
        <v>382</v>
      </c>
      <c r="F33" t="s">
        <v>385</v>
      </c>
    </row>
    <row r="34" spans="1:6" x14ac:dyDescent="0.25">
      <c r="A34">
        <v>38</v>
      </c>
      <c r="B34" t="s">
        <v>384</v>
      </c>
      <c r="C34">
        <v>0</v>
      </c>
      <c r="D34">
        <v>0</v>
      </c>
      <c r="E34" t="s">
        <v>382</v>
      </c>
      <c r="F34" t="s">
        <v>385</v>
      </c>
    </row>
    <row r="35" spans="1:6" x14ac:dyDescent="0.25">
      <c r="A35">
        <v>39</v>
      </c>
      <c r="B35" t="s">
        <v>384</v>
      </c>
      <c r="C35">
        <v>0</v>
      </c>
      <c r="D35">
        <v>0</v>
      </c>
      <c r="E35" t="s">
        <v>382</v>
      </c>
      <c r="F35" t="s">
        <v>385</v>
      </c>
    </row>
    <row r="36" spans="1:6" x14ac:dyDescent="0.25">
      <c r="A36">
        <v>40</v>
      </c>
      <c r="B36" t="s">
        <v>384</v>
      </c>
      <c r="C36">
        <v>0</v>
      </c>
      <c r="D36">
        <v>0</v>
      </c>
      <c r="E36" t="s">
        <v>382</v>
      </c>
      <c r="F36" t="s">
        <v>385</v>
      </c>
    </row>
    <row r="37" spans="1:6" x14ac:dyDescent="0.25">
      <c r="A37">
        <v>41</v>
      </c>
      <c r="B37" t="s">
        <v>384</v>
      </c>
      <c r="C37">
        <v>0</v>
      </c>
      <c r="D37">
        <v>0</v>
      </c>
      <c r="E37" t="s">
        <v>382</v>
      </c>
      <c r="F37" t="s">
        <v>385</v>
      </c>
    </row>
    <row r="38" spans="1:6" x14ac:dyDescent="0.25">
      <c r="A38">
        <v>42</v>
      </c>
      <c r="B38" t="s">
        <v>384</v>
      </c>
      <c r="C38">
        <v>0</v>
      </c>
      <c r="D38">
        <v>0</v>
      </c>
      <c r="E38" t="s">
        <v>382</v>
      </c>
      <c r="F38" t="s">
        <v>385</v>
      </c>
    </row>
    <row r="39" spans="1:6" x14ac:dyDescent="0.25">
      <c r="A39">
        <v>43</v>
      </c>
      <c r="B39" t="s">
        <v>384</v>
      </c>
      <c r="C39">
        <v>0</v>
      </c>
      <c r="D39">
        <v>0</v>
      </c>
      <c r="E39" t="s">
        <v>382</v>
      </c>
      <c r="F39" t="s">
        <v>385</v>
      </c>
    </row>
    <row r="40" spans="1:6" x14ac:dyDescent="0.25">
      <c r="A40">
        <v>44</v>
      </c>
      <c r="B40" t="s">
        <v>384</v>
      </c>
      <c r="C40">
        <v>0</v>
      </c>
      <c r="D40">
        <v>0</v>
      </c>
      <c r="E40" t="s">
        <v>382</v>
      </c>
      <c r="F40" t="s">
        <v>385</v>
      </c>
    </row>
    <row r="41" spans="1:6" x14ac:dyDescent="0.25">
      <c r="A41">
        <v>45</v>
      </c>
      <c r="B41" t="s">
        <v>384</v>
      </c>
      <c r="C41">
        <v>0</v>
      </c>
      <c r="D41">
        <v>0</v>
      </c>
      <c r="E41" t="s">
        <v>382</v>
      </c>
      <c r="F41" t="s">
        <v>385</v>
      </c>
    </row>
    <row r="42" spans="1:6" x14ac:dyDescent="0.25">
      <c r="A42">
        <v>46</v>
      </c>
      <c r="B42" t="s">
        <v>384</v>
      </c>
      <c r="C42">
        <v>0</v>
      </c>
      <c r="D42">
        <v>0</v>
      </c>
      <c r="E42" t="s">
        <v>382</v>
      </c>
      <c r="F42" t="s">
        <v>385</v>
      </c>
    </row>
    <row r="43" spans="1:6" x14ac:dyDescent="0.25">
      <c r="A43">
        <v>47</v>
      </c>
      <c r="B43" t="s">
        <v>384</v>
      </c>
      <c r="C43">
        <v>0</v>
      </c>
      <c r="D43">
        <v>0</v>
      </c>
      <c r="E43" t="s">
        <v>382</v>
      </c>
      <c r="F43" t="s">
        <v>385</v>
      </c>
    </row>
    <row r="44" spans="1:6" x14ac:dyDescent="0.25">
      <c r="A44">
        <v>48</v>
      </c>
      <c r="B44" t="s">
        <v>384</v>
      </c>
      <c r="C44">
        <v>0</v>
      </c>
      <c r="D44">
        <v>0</v>
      </c>
      <c r="E44" t="s">
        <v>382</v>
      </c>
      <c r="F44" t="s">
        <v>385</v>
      </c>
    </row>
    <row r="45" spans="1:6" x14ac:dyDescent="0.25">
      <c r="A45">
        <v>49</v>
      </c>
      <c r="B45" t="s">
        <v>384</v>
      </c>
      <c r="C45">
        <v>0</v>
      </c>
      <c r="D45">
        <v>0</v>
      </c>
      <c r="E45" t="s">
        <v>382</v>
      </c>
      <c r="F45" t="s">
        <v>385</v>
      </c>
    </row>
    <row r="46" spans="1:6" x14ac:dyDescent="0.25">
      <c r="A46">
        <v>50</v>
      </c>
      <c r="B46" t="s">
        <v>384</v>
      </c>
      <c r="C46">
        <v>0</v>
      </c>
      <c r="D46">
        <v>0</v>
      </c>
      <c r="E46" t="s">
        <v>382</v>
      </c>
      <c r="F46" t="s">
        <v>385</v>
      </c>
    </row>
    <row r="47" spans="1:6" x14ac:dyDescent="0.25">
      <c r="A47">
        <v>51</v>
      </c>
      <c r="B47" t="s">
        <v>384</v>
      </c>
      <c r="C47">
        <v>0</v>
      </c>
      <c r="D47">
        <v>0</v>
      </c>
      <c r="E47" t="s">
        <v>382</v>
      </c>
      <c r="F47" t="s">
        <v>385</v>
      </c>
    </row>
    <row r="48" spans="1:6" x14ac:dyDescent="0.25">
      <c r="A48">
        <v>52</v>
      </c>
      <c r="B48" t="s">
        <v>384</v>
      </c>
      <c r="C48">
        <v>0</v>
      </c>
      <c r="D48">
        <v>0</v>
      </c>
      <c r="E48" t="s">
        <v>382</v>
      </c>
      <c r="F48" t="s">
        <v>385</v>
      </c>
    </row>
    <row r="49" spans="1:6" x14ac:dyDescent="0.25">
      <c r="A49">
        <v>53</v>
      </c>
      <c r="B49" t="s">
        <v>384</v>
      </c>
      <c r="C49">
        <v>0</v>
      </c>
      <c r="D49">
        <v>0</v>
      </c>
      <c r="E49" t="s">
        <v>382</v>
      </c>
      <c r="F49" t="s">
        <v>385</v>
      </c>
    </row>
    <row r="50" spans="1:6" x14ac:dyDescent="0.25">
      <c r="A50">
        <v>54</v>
      </c>
      <c r="B50" t="s">
        <v>384</v>
      </c>
      <c r="C50">
        <v>0</v>
      </c>
      <c r="D50">
        <v>0</v>
      </c>
      <c r="E50" t="s">
        <v>382</v>
      </c>
      <c r="F50" t="s">
        <v>385</v>
      </c>
    </row>
    <row r="51" spans="1:6" x14ac:dyDescent="0.25">
      <c r="A51">
        <v>55</v>
      </c>
      <c r="B51" t="s">
        <v>384</v>
      </c>
      <c r="C51">
        <v>0</v>
      </c>
      <c r="D51">
        <v>0</v>
      </c>
      <c r="E51" t="s">
        <v>382</v>
      </c>
      <c r="F51" t="s">
        <v>385</v>
      </c>
    </row>
    <row r="52" spans="1:6" x14ac:dyDescent="0.25">
      <c r="A52">
        <v>56</v>
      </c>
      <c r="B52" t="s">
        <v>384</v>
      </c>
      <c r="C52">
        <v>0</v>
      </c>
      <c r="D52">
        <v>0</v>
      </c>
      <c r="E52" t="s">
        <v>382</v>
      </c>
      <c r="F52" t="s">
        <v>385</v>
      </c>
    </row>
    <row r="53" spans="1:6" x14ac:dyDescent="0.25">
      <c r="A53">
        <v>57</v>
      </c>
      <c r="B53" t="s">
        <v>384</v>
      </c>
      <c r="C53">
        <v>0</v>
      </c>
      <c r="D53">
        <v>0</v>
      </c>
      <c r="E53" t="s">
        <v>382</v>
      </c>
      <c r="F53" t="s">
        <v>385</v>
      </c>
    </row>
    <row r="54" spans="1:6" x14ac:dyDescent="0.25">
      <c r="A54">
        <v>58</v>
      </c>
      <c r="B54" t="s">
        <v>384</v>
      </c>
      <c r="C54">
        <v>0</v>
      </c>
      <c r="D54">
        <v>0</v>
      </c>
      <c r="E54" t="s">
        <v>382</v>
      </c>
      <c r="F54" t="s">
        <v>385</v>
      </c>
    </row>
    <row r="55" spans="1:6" x14ac:dyDescent="0.25">
      <c r="A55">
        <v>59</v>
      </c>
      <c r="B55" t="s">
        <v>384</v>
      </c>
      <c r="C55">
        <v>0</v>
      </c>
      <c r="D55">
        <v>0</v>
      </c>
      <c r="E55" t="s">
        <v>382</v>
      </c>
      <c r="F55" t="s">
        <v>385</v>
      </c>
    </row>
    <row r="56" spans="1:6" x14ac:dyDescent="0.25">
      <c r="A56">
        <v>60</v>
      </c>
      <c r="B56" t="s">
        <v>384</v>
      </c>
      <c r="C56">
        <v>0</v>
      </c>
      <c r="D56">
        <v>0</v>
      </c>
      <c r="E56" t="s">
        <v>382</v>
      </c>
      <c r="F56" t="s">
        <v>385</v>
      </c>
    </row>
    <row r="57" spans="1:6" x14ac:dyDescent="0.25">
      <c r="A57">
        <v>61</v>
      </c>
      <c r="B57" t="s">
        <v>384</v>
      </c>
      <c r="C57">
        <v>0</v>
      </c>
      <c r="D57">
        <v>0</v>
      </c>
      <c r="E57" t="s">
        <v>382</v>
      </c>
      <c r="F57" t="s">
        <v>385</v>
      </c>
    </row>
    <row r="58" spans="1:6" x14ac:dyDescent="0.25">
      <c r="A58">
        <v>62</v>
      </c>
      <c r="B58" t="s">
        <v>384</v>
      </c>
      <c r="C58">
        <v>0</v>
      </c>
      <c r="D58">
        <v>0</v>
      </c>
      <c r="E58" t="s">
        <v>382</v>
      </c>
      <c r="F58" t="s">
        <v>385</v>
      </c>
    </row>
    <row r="59" spans="1:6" x14ac:dyDescent="0.25">
      <c r="A59">
        <v>63</v>
      </c>
      <c r="B59" t="s">
        <v>384</v>
      </c>
      <c r="C59">
        <v>0</v>
      </c>
      <c r="D59">
        <v>0</v>
      </c>
      <c r="E59" t="s">
        <v>382</v>
      </c>
      <c r="F59" t="s">
        <v>385</v>
      </c>
    </row>
    <row r="60" spans="1:6" x14ac:dyDescent="0.25">
      <c r="A60">
        <v>64</v>
      </c>
      <c r="B60" t="s">
        <v>384</v>
      </c>
      <c r="C60">
        <v>0</v>
      </c>
      <c r="D60">
        <v>0</v>
      </c>
      <c r="E60" t="s">
        <v>382</v>
      </c>
      <c r="F60" t="s">
        <v>385</v>
      </c>
    </row>
    <row r="61" spans="1:6" x14ac:dyDescent="0.25">
      <c r="A61">
        <v>65</v>
      </c>
      <c r="B61" t="s">
        <v>384</v>
      </c>
      <c r="C61">
        <v>0</v>
      </c>
      <c r="D61">
        <v>0</v>
      </c>
      <c r="E61" t="s">
        <v>382</v>
      </c>
      <c r="F61" t="s">
        <v>385</v>
      </c>
    </row>
    <row r="62" spans="1:6" x14ac:dyDescent="0.25">
      <c r="A62">
        <v>66</v>
      </c>
      <c r="B62" t="s">
        <v>384</v>
      </c>
      <c r="C62">
        <v>0</v>
      </c>
      <c r="D62">
        <v>0</v>
      </c>
      <c r="E62" t="s">
        <v>382</v>
      </c>
      <c r="F62" t="s">
        <v>385</v>
      </c>
    </row>
    <row r="63" spans="1:6" x14ac:dyDescent="0.25">
      <c r="A63">
        <v>67</v>
      </c>
      <c r="B63" t="s">
        <v>384</v>
      </c>
      <c r="C63">
        <v>0</v>
      </c>
      <c r="D63">
        <v>0</v>
      </c>
      <c r="E63" t="s">
        <v>382</v>
      </c>
      <c r="F63" t="s">
        <v>385</v>
      </c>
    </row>
    <row r="64" spans="1:6" x14ac:dyDescent="0.25">
      <c r="A64">
        <v>68</v>
      </c>
      <c r="B64" t="s">
        <v>384</v>
      </c>
      <c r="C64">
        <v>0</v>
      </c>
      <c r="D64">
        <v>0</v>
      </c>
      <c r="E64" t="s">
        <v>382</v>
      </c>
      <c r="F64" t="s">
        <v>385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8</v>
      </c>
      <c r="B4" t="s">
        <v>392</v>
      </c>
      <c r="C4">
        <v>1032.79</v>
      </c>
      <c r="D4">
        <f>C4</f>
        <v>1032.79</v>
      </c>
      <c r="E4" t="s">
        <v>382</v>
      </c>
      <c r="F4" t="s">
        <v>390</v>
      </c>
    </row>
    <row r="5" spans="1:6" x14ac:dyDescent="0.25">
      <c r="A5">
        <v>9</v>
      </c>
      <c r="B5" t="s">
        <v>392</v>
      </c>
      <c r="C5">
        <v>7396.65</v>
      </c>
      <c r="D5">
        <f t="shared" ref="D5:D64" si="0">C5</f>
        <v>7396.65</v>
      </c>
      <c r="E5" t="s">
        <v>382</v>
      </c>
      <c r="F5" t="s">
        <v>390</v>
      </c>
    </row>
    <row r="6" spans="1:6" x14ac:dyDescent="0.25">
      <c r="A6">
        <v>10</v>
      </c>
      <c r="B6" t="s">
        <v>392</v>
      </c>
      <c r="C6">
        <v>3303.9</v>
      </c>
      <c r="D6">
        <f t="shared" si="0"/>
        <v>3303.9</v>
      </c>
      <c r="E6" t="s">
        <v>382</v>
      </c>
      <c r="F6" t="s">
        <v>390</v>
      </c>
    </row>
    <row r="7" spans="1:6" x14ac:dyDescent="0.25">
      <c r="A7">
        <v>11</v>
      </c>
      <c r="B7" t="s">
        <v>392</v>
      </c>
      <c r="C7">
        <v>5187.45</v>
      </c>
      <c r="D7">
        <f t="shared" si="0"/>
        <v>5187.45</v>
      </c>
      <c r="E7" t="s">
        <v>382</v>
      </c>
      <c r="F7" t="s">
        <v>390</v>
      </c>
    </row>
    <row r="8" spans="1:6" x14ac:dyDescent="0.25">
      <c r="A8">
        <v>12</v>
      </c>
      <c r="B8" t="s">
        <v>392</v>
      </c>
      <c r="C8">
        <v>4158.8999999999996</v>
      </c>
      <c r="D8">
        <f t="shared" si="0"/>
        <v>4158.8999999999996</v>
      </c>
      <c r="E8" t="s">
        <v>382</v>
      </c>
      <c r="F8" t="s">
        <v>390</v>
      </c>
    </row>
    <row r="9" spans="1:6" x14ac:dyDescent="0.25">
      <c r="A9">
        <v>13</v>
      </c>
      <c r="B9" t="s">
        <v>392</v>
      </c>
      <c r="C9">
        <v>7396.65</v>
      </c>
      <c r="D9">
        <f t="shared" si="0"/>
        <v>7396.65</v>
      </c>
      <c r="E9" t="s">
        <v>382</v>
      </c>
      <c r="F9" t="s">
        <v>390</v>
      </c>
    </row>
    <row r="10" spans="1:6" x14ac:dyDescent="0.25">
      <c r="A10">
        <v>14</v>
      </c>
      <c r="B10" t="s">
        <v>392</v>
      </c>
      <c r="C10">
        <v>7396.65</v>
      </c>
      <c r="D10">
        <f t="shared" si="0"/>
        <v>7396.65</v>
      </c>
      <c r="E10" t="s">
        <v>382</v>
      </c>
      <c r="F10" t="s">
        <v>390</v>
      </c>
    </row>
    <row r="11" spans="1:6" x14ac:dyDescent="0.25">
      <c r="A11">
        <v>15</v>
      </c>
      <c r="B11" t="s">
        <v>392</v>
      </c>
      <c r="C11">
        <v>5187.45</v>
      </c>
      <c r="D11">
        <f t="shared" si="0"/>
        <v>5187.45</v>
      </c>
      <c r="E11" t="s">
        <v>382</v>
      </c>
      <c r="F11" t="s">
        <v>390</v>
      </c>
    </row>
    <row r="12" spans="1:6" x14ac:dyDescent="0.25">
      <c r="A12">
        <v>16</v>
      </c>
      <c r="B12" t="s">
        <v>392</v>
      </c>
      <c r="C12">
        <v>3149.25</v>
      </c>
      <c r="D12">
        <f t="shared" si="0"/>
        <v>3149.25</v>
      </c>
      <c r="E12" t="s">
        <v>382</v>
      </c>
      <c r="F12" t="s">
        <v>390</v>
      </c>
    </row>
    <row r="13" spans="1:6" x14ac:dyDescent="0.25">
      <c r="A13">
        <v>17</v>
      </c>
      <c r="B13" t="s">
        <v>392</v>
      </c>
      <c r="C13">
        <v>7118.85</v>
      </c>
      <c r="D13">
        <f t="shared" si="0"/>
        <v>7118.85</v>
      </c>
      <c r="E13" t="s">
        <v>382</v>
      </c>
      <c r="F13" t="s">
        <v>390</v>
      </c>
    </row>
    <row r="14" spans="1:6" x14ac:dyDescent="0.25">
      <c r="A14">
        <v>18</v>
      </c>
      <c r="B14" t="s">
        <v>392</v>
      </c>
      <c r="C14">
        <v>1540.2</v>
      </c>
      <c r="D14">
        <f t="shared" si="0"/>
        <v>1540.2</v>
      </c>
      <c r="E14" t="s">
        <v>382</v>
      </c>
      <c r="F14" t="s">
        <v>390</v>
      </c>
    </row>
    <row r="15" spans="1:6" x14ac:dyDescent="0.25">
      <c r="A15">
        <v>19</v>
      </c>
      <c r="B15" t="s">
        <v>392</v>
      </c>
      <c r="C15">
        <v>9099.2999999999993</v>
      </c>
      <c r="D15">
        <f t="shared" si="0"/>
        <v>9099.2999999999993</v>
      </c>
      <c r="E15" t="s">
        <v>382</v>
      </c>
      <c r="F15" t="s">
        <v>390</v>
      </c>
    </row>
    <row r="16" spans="1:6" x14ac:dyDescent="0.25">
      <c r="A16">
        <v>20</v>
      </c>
      <c r="B16" t="s">
        <v>392</v>
      </c>
      <c r="C16">
        <v>7811.1</v>
      </c>
      <c r="D16">
        <f t="shared" si="0"/>
        <v>7811.1</v>
      </c>
      <c r="E16" t="s">
        <v>382</v>
      </c>
      <c r="F16" t="s">
        <v>390</v>
      </c>
    </row>
    <row r="17" spans="1:6" x14ac:dyDescent="0.25">
      <c r="A17">
        <v>21</v>
      </c>
      <c r="B17" t="s">
        <v>392</v>
      </c>
      <c r="C17">
        <v>3047.4</v>
      </c>
      <c r="D17">
        <f t="shared" si="0"/>
        <v>3047.4</v>
      </c>
      <c r="E17" t="s">
        <v>382</v>
      </c>
      <c r="F17" t="s">
        <v>390</v>
      </c>
    </row>
    <row r="18" spans="1:6" x14ac:dyDescent="0.25">
      <c r="A18">
        <v>22</v>
      </c>
      <c r="B18" t="s">
        <v>392</v>
      </c>
      <c r="C18">
        <v>7811.1</v>
      </c>
      <c r="D18">
        <f t="shared" si="0"/>
        <v>7811.1</v>
      </c>
      <c r="E18" t="s">
        <v>382</v>
      </c>
      <c r="F18" t="s">
        <v>390</v>
      </c>
    </row>
    <row r="19" spans="1:6" x14ac:dyDescent="0.25">
      <c r="A19">
        <v>23</v>
      </c>
      <c r="B19" t="s">
        <v>392</v>
      </c>
      <c r="C19">
        <v>6005.1</v>
      </c>
      <c r="D19">
        <f t="shared" si="0"/>
        <v>6005.1</v>
      </c>
      <c r="E19" t="s">
        <v>382</v>
      </c>
      <c r="F19" t="s">
        <v>390</v>
      </c>
    </row>
    <row r="20" spans="1:6" x14ac:dyDescent="0.25">
      <c r="A20">
        <v>24</v>
      </c>
      <c r="B20" t="s">
        <v>392</v>
      </c>
      <c r="C20">
        <v>5365.95</v>
      </c>
      <c r="D20">
        <f t="shared" si="0"/>
        <v>5365.95</v>
      </c>
      <c r="E20" t="s">
        <v>382</v>
      </c>
      <c r="F20" t="s">
        <v>390</v>
      </c>
    </row>
    <row r="21" spans="1:6" x14ac:dyDescent="0.25">
      <c r="A21">
        <v>25</v>
      </c>
      <c r="B21" t="s">
        <v>392</v>
      </c>
      <c r="C21">
        <v>2687.1</v>
      </c>
      <c r="D21">
        <f t="shared" si="0"/>
        <v>2687.1</v>
      </c>
      <c r="E21" t="s">
        <v>382</v>
      </c>
      <c r="F21" t="s">
        <v>390</v>
      </c>
    </row>
    <row r="22" spans="1:6" x14ac:dyDescent="0.25">
      <c r="A22">
        <v>26</v>
      </c>
      <c r="B22" t="s">
        <v>392</v>
      </c>
      <c r="C22">
        <v>3433.65</v>
      </c>
      <c r="D22">
        <f t="shared" si="0"/>
        <v>3433.65</v>
      </c>
      <c r="E22" t="s">
        <v>382</v>
      </c>
      <c r="F22" t="s">
        <v>390</v>
      </c>
    </row>
    <row r="23" spans="1:6" x14ac:dyDescent="0.25">
      <c r="A23">
        <v>27</v>
      </c>
      <c r="B23" t="s">
        <v>392</v>
      </c>
      <c r="C23">
        <v>3149.1</v>
      </c>
      <c r="D23">
        <f t="shared" si="0"/>
        <v>3149.1</v>
      </c>
      <c r="E23" t="s">
        <v>382</v>
      </c>
      <c r="F23" t="s">
        <v>390</v>
      </c>
    </row>
    <row r="24" spans="1:6" x14ac:dyDescent="0.25">
      <c r="A24">
        <v>28</v>
      </c>
      <c r="B24" t="s">
        <v>392</v>
      </c>
      <c r="C24">
        <v>6005.1</v>
      </c>
      <c r="D24">
        <f t="shared" si="0"/>
        <v>6005.1</v>
      </c>
      <c r="E24" t="s">
        <v>382</v>
      </c>
      <c r="F24" t="s">
        <v>390</v>
      </c>
    </row>
    <row r="25" spans="1:6" x14ac:dyDescent="0.25">
      <c r="A25">
        <v>29</v>
      </c>
      <c r="B25" t="s">
        <v>392</v>
      </c>
      <c r="C25">
        <v>3304.05</v>
      </c>
      <c r="D25">
        <f t="shared" si="0"/>
        <v>3304.05</v>
      </c>
      <c r="E25" t="s">
        <v>382</v>
      </c>
      <c r="F25" t="s">
        <v>390</v>
      </c>
    </row>
    <row r="26" spans="1:6" x14ac:dyDescent="0.25">
      <c r="A26">
        <v>30</v>
      </c>
      <c r="B26" t="s">
        <v>392</v>
      </c>
      <c r="C26">
        <v>3195.45</v>
      </c>
      <c r="D26">
        <f t="shared" si="0"/>
        <v>3195.45</v>
      </c>
      <c r="E26" t="s">
        <v>382</v>
      </c>
      <c r="F26" t="s">
        <v>390</v>
      </c>
    </row>
    <row r="27" spans="1:6" x14ac:dyDescent="0.25">
      <c r="A27">
        <v>31</v>
      </c>
      <c r="B27" t="s">
        <v>392</v>
      </c>
      <c r="C27">
        <v>2803.65</v>
      </c>
      <c r="D27">
        <f t="shared" si="0"/>
        <v>2803.65</v>
      </c>
      <c r="E27" t="s">
        <v>382</v>
      </c>
      <c r="F27" t="s">
        <v>390</v>
      </c>
    </row>
    <row r="28" spans="1:6" x14ac:dyDescent="0.25">
      <c r="A28">
        <v>32</v>
      </c>
      <c r="B28" t="s">
        <v>392</v>
      </c>
      <c r="C28">
        <v>3276.15</v>
      </c>
      <c r="D28">
        <f t="shared" si="0"/>
        <v>3276.15</v>
      </c>
      <c r="E28" t="s">
        <v>382</v>
      </c>
      <c r="F28" t="s">
        <v>390</v>
      </c>
    </row>
    <row r="29" spans="1:6" x14ac:dyDescent="0.25">
      <c r="A29">
        <v>33</v>
      </c>
      <c r="B29" t="s">
        <v>392</v>
      </c>
      <c r="C29">
        <v>3276.3</v>
      </c>
      <c r="D29">
        <f t="shared" si="0"/>
        <v>3276.3</v>
      </c>
      <c r="E29" t="s">
        <v>382</v>
      </c>
      <c r="F29" t="s">
        <v>390</v>
      </c>
    </row>
    <row r="30" spans="1:6" x14ac:dyDescent="0.25">
      <c r="A30">
        <v>34</v>
      </c>
      <c r="B30" t="s">
        <v>392</v>
      </c>
      <c r="C30">
        <v>6308.25</v>
      </c>
      <c r="D30">
        <f t="shared" si="0"/>
        <v>6308.25</v>
      </c>
      <c r="E30" t="s">
        <v>382</v>
      </c>
      <c r="F30" t="s">
        <v>390</v>
      </c>
    </row>
    <row r="31" spans="1:6" x14ac:dyDescent="0.25">
      <c r="A31">
        <v>35</v>
      </c>
      <c r="B31" t="s">
        <v>392</v>
      </c>
      <c r="C31">
        <v>1267.83</v>
      </c>
      <c r="D31">
        <f t="shared" si="0"/>
        <v>1267.83</v>
      </c>
      <c r="E31" t="s">
        <v>382</v>
      </c>
      <c r="F31" t="s">
        <v>390</v>
      </c>
    </row>
    <row r="32" spans="1:6" x14ac:dyDescent="0.25">
      <c r="A32">
        <v>36</v>
      </c>
      <c r="B32" t="s">
        <v>392</v>
      </c>
      <c r="C32">
        <v>2483.6999999999998</v>
      </c>
      <c r="D32">
        <f t="shared" si="0"/>
        <v>2483.6999999999998</v>
      </c>
      <c r="E32" t="s">
        <v>382</v>
      </c>
      <c r="F32" t="s">
        <v>390</v>
      </c>
    </row>
    <row r="33" spans="1:6" x14ac:dyDescent="0.25">
      <c r="A33">
        <v>37</v>
      </c>
      <c r="B33" t="s">
        <v>392</v>
      </c>
      <c r="C33">
        <v>2485.35</v>
      </c>
      <c r="D33">
        <f t="shared" si="0"/>
        <v>2485.35</v>
      </c>
      <c r="E33" t="s">
        <v>382</v>
      </c>
      <c r="F33" t="s">
        <v>390</v>
      </c>
    </row>
    <row r="34" spans="1:6" x14ac:dyDescent="0.25">
      <c r="A34">
        <v>38</v>
      </c>
      <c r="B34" t="s">
        <v>392</v>
      </c>
      <c r="C34">
        <v>2284.35</v>
      </c>
      <c r="D34">
        <f t="shared" si="0"/>
        <v>2284.35</v>
      </c>
      <c r="E34" t="s">
        <v>382</v>
      </c>
      <c r="F34" t="s">
        <v>390</v>
      </c>
    </row>
    <row r="35" spans="1:6" x14ac:dyDescent="0.25">
      <c r="A35">
        <v>39</v>
      </c>
      <c r="B35" t="s">
        <v>392</v>
      </c>
      <c r="C35">
        <v>3179.85</v>
      </c>
      <c r="D35">
        <f t="shared" si="0"/>
        <v>3179.85</v>
      </c>
      <c r="E35" t="s">
        <v>382</v>
      </c>
      <c r="F35" t="s">
        <v>390</v>
      </c>
    </row>
    <row r="36" spans="1:6" x14ac:dyDescent="0.25">
      <c r="A36">
        <v>40</v>
      </c>
      <c r="B36" t="s">
        <v>392</v>
      </c>
      <c r="C36">
        <v>339.51</v>
      </c>
      <c r="D36">
        <f t="shared" si="0"/>
        <v>339.51</v>
      </c>
      <c r="E36" t="s">
        <v>382</v>
      </c>
      <c r="F36" t="s">
        <v>390</v>
      </c>
    </row>
    <row r="37" spans="1:6" x14ac:dyDescent="0.25">
      <c r="A37">
        <v>41</v>
      </c>
      <c r="B37" t="s">
        <v>392</v>
      </c>
      <c r="C37">
        <v>2292.3000000000002</v>
      </c>
      <c r="D37">
        <f t="shared" si="0"/>
        <v>2292.3000000000002</v>
      </c>
      <c r="E37" t="s">
        <v>382</v>
      </c>
      <c r="F37" t="s">
        <v>390</v>
      </c>
    </row>
    <row r="38" spans="1:6" x14ac:dyDescent="0.25">
      <c r="A38">
        <v>42</v>
      </c>
      <c r="B38" t="s">
        <v>392</v>
      </c>
      <c r="C38">
        <v>3303.9</v>
      </c>
      <c r="D38">
        <f t="shared" si="0"/>
        <v>3303.9</v>
      </c>
      <c r="E38" t="s">
        <v>382</v>
      </c>
      <c r="F38" t="s">
        <v>390</v>
      </c>
    </row>
    <row r="39" spans="1:6" x14ac:dyDescent="0.25">
      <c r="A39">
        <v>43</v>
      </c>
      <c r="B39" t="s">
        <v>392</v>
      </c>
      <c r="C39">
        <v>12081.15</v>
      </c>
      <c r="D39">
        <f t="shared" si="0"/>
        <v>12081.15</v>
      </c>
      <c r="E39" t="s">
        <v>382</v>
      </c>
      <c r="F39" t="s">
        <v>390</v>
      </c>
    </row>
    <row r="40" spans="1:6" x14ac:dyDescent="0.25">
      <c r="A40">
        <v>44</v>
      </c>
      <c r="B40" t="s">
        <v>392</v>
      </c>
      <c r="C40">
        <v>6733.5</v>
      </c>
      <c r="D40">
        <f t="shared" si="0"/>
        <v>6733.5</v>
      </c>
      <c r="E40" t="s">
        <v>382</v>
      </c>
      <c r="F40" t="s">
        <v>390</v>
      </c>
    </row>
    <row r="41" spans="1:6" x14ac:dyDescent="0.25">
      <c r="A41">
        <v>45</v>
      </c>
      <c r="B41" t="s">
        <v>392</v>
      </c>
      <c r="C41">
        <v>4177.95</v>
      </c>
      <c r="D41">
        <f t="shared" si="0"/>
        <v>4177.95</v>
      </c>
      <c r="E41" t="s">
        <v>382</v>
      </c>
      <c r="F41" t="s">
        <v>390</v>
      </c>
    </row>
    <row r="42" spans="1:6" x14ac:dyDescent="0.25">
      <c r="A42">
        <v>46</v>
      </c>
      <c r="B42" t="s">
        <v>392</v>
      </c>
      <c r="C42">
        <v>3303.9</v>
      </c>
      <c r="D42">
        <f t="shared" si="0"/>
        <v>3303.9</v>
      </c>
      <c r="E42" t="s">
        <v>382</v>
      </c>
      <c r="F42" t="s">
        <v>390</v>
      </c>
    </row>
    <row r="43" spans="1:6" x14ac:dyDescent="0.25">
      <c r="A43">
        <v>47</v>
      </c>
      <c r="B43" t="s">
        <v>392</v>
      </c>
      <c r="C43">
        <v>3303.9</v>
      </c>
      <c r="D43">
        <f t="shared" si="0"/>
        <v>3303.9</v>
      </c>
      <c r="E43" t="s">
        <v>382</v>
      </c>
      <c r="F43" t="s">
        <v>390</v>
      </c>
    </row>
    <row r="44" spans="1:6" x14ac:dyDescent="0.25">
      <c r="A44">
        <v>48</v>
      </c>
      <c r="B44" t="s">
        <v>392</v>
      </c>
      <c r="C44">
        <v>3303.9</v>
      </c>
      <c r="D44">
        <f t="shared" si="0"/>
        <v>3303.9</v>
      </c>
      <c r="E44" t="s">
        <v>382</v>
      </c>
      <c r="F44" t="s">
        <v>390</v>
      </c>
    </row>
    <row r="45" spans="1:6" x14ac:dyDescent="0.25">
      <c r="A45">
        <v>49</v>
      </c>
      <c r="B45" t="s">
        <v>392</v>
      </c>
      <c r="C45">
        <v>3092.1</v>
      </c>
      <c r="D45">
        <f t="shared" si="0"/>
        <v>3092.1</v>
      </c>
      <c r="E45" t="s">
        <v>382</v>
      </c>
      <c r="F45" t="s">
        <v>390</v>
      </c>
    </row>
    <row r="46" spans="1:6" x14ac:dyDescent="0.25">
      <c r="A46">
        <v>50</v>
      </c>
      <c r="B46" t="s">
        <v>392</v>
      </c>
      <c r="C46">
        <v>3303.9</v>
      </c>
      <c r="D46">
        <f t="shared" si="0"/>
        <v>3303.9</v>
      </c>
      <c r="E46" t="s">
        <v>382</v>
      </c>
      <c r="F46" t="s">
        <v>390</v>
      </c>
    </row>
    <row r="47" spans="1:6" x14ac:dyDescent="0.25">
      <c r="A47">
        <v>51</v>
      </c>
      <c r="B47" t="s">
        <v>392</v>
      </c>
      <c r="C47">
        <v>6511.95</v>
      </c>
      <c r="D47">
        <f t="shared" si="0"/>
        <v>6511.95</v>
      </c>
      <c r="E47" t="s">
        <v>382</v>
      </c>
      <c r="F47" t="s">
        <v>390</v>
      </c>
    </row>
    <row r="48" spans="1:6" x14ac:dyDescent="0.25">
      <c r="A48">
        <v>52</v>
      </c>
      <c r="B48" t="s">
        <v>392</v>
      </c>
      <c r="C48">
        <v>10897.8</v>
      </c>
      <c r="D48">
        <f t="shared" si="0"/>
        <v>10897.8</v>
      </c>
      <c r="E48" t="s">
        <v>382</v>
      </c>
      <c r="F48" t="s">
        <v>390</v>
      </c>
    </row>
    <row r="49" spans="1:6" x14ac:dyDescent="0.25">
      <c r="A49">
        <v>53</v>
      </c>
      <c r="B49" t="s">
        <v>392</v>
      </c>
      <c r="C49">
        <v>3303.9</v>
      </c>
      <c r="D49">
        <f t="shared" si="0"/>
        <v>3303.9</v>
      </c>
      <c r="E49" t="s">
        <v>382</v>
      </c>
      <c r="F49" t="s">
        <v>390</v>
      </c>
    </row>
    <row r="50" spans="1:6" x14ac:dyDescent="0.25">
      <c r="A50">
        <v>54</v>
      </c>
      <c r="B50" t="s">
        <v>392</v>
      </c>
      <c r="C50">
        <v>3149.4</v>
      </c>
      <c r="D50">
        <f t="shared" si="0"/>
        <v>3149.4</v>
      </c>
      <c r="E50" t="s">
        <v>382</v>
      </c>
      <c r="F50" t="s">
        <v>390</v>
      </c>
    </row>
    <row r="51" spans="1:6" x14ac:dyDescent="0.25">
      <c r="A51">
        <v>55</v>
      </c>
      <c r="B51" t="s">
        <v>392</v>
      </c>
      <c r="C51">
        <v>3149.1</v>
      </c>
      <c r="D51">
        <f t="shared" si="0"/>
        <v>3149.1</v>
      </c>
      <c r="E51" t="s">
        <v>382</v>
      </c>
      <c r="F51" t="s">
        <v>390</v>
      </c>
    </row>
    <row r="52" spans="1:6" x14ac:dyDescent="0.25">
      <c r="A52">
        <v>56</v>
      </c>
      <c r="B52" t="s">
        <v>392</v>
      </c>
      <c r="C52">
        <v>3303.9</v>
      </c>
      <c r="D52">
        <f t="shared" si="0"/>
        <v>3303.9</v>
      </c>
      <c r="E52" t="s">
        <v>382</v>
      </c>
      <c r="F52" t="s">
        <v>390</v>
      </c>
    </row>
    <row r="53" spans="1:6" x14ac:dyDescent="0.25">
      <c r="A53">
        <v>57</v>
      </c>
      <c r="B53" t="s">
        <v>392</v>
      </c>
      <c r="C53">
        <v>3304.05</v>
      </c>
      <c r="D53">
        <f t="shared" si="0"/>
        <v>3304.05</v>
      </c>
      <c r="E53" t="s">
        <v>382</v>
      </c>
      <c r="F53" t="s">
        <v>390</v>
      </c>
    </row>
    <row r="54" spans="1:6" x14ac:dyDescent="0.25">
      <c r="A54">
        <v>58</v>
      </c>
      <c r="B54" t="s">
        <v>392</v>
      </c>
      <c r="C54">
        <v>3149.1</v>
      </c>
      <c r="D54">
        <f t="shared" si="0"/>
        <v>3149.1</v>
      </c>
      <c r="E54" t="s">
        <v>382</v>
      </c>
      <c r="F54" t="s">
        <v>390</v>
      </c>
    </row>
    <row r="55" spans="1:6" x14ac:dyDescent="0.25">
      <c r="A55">
        <v>59</v>
      </c>
      <c r="B55" t="s">
        <v>392</v>
      </c>
      <c r="C55">
        <v>3148.05</v>
      </c>
      <c r="D55">
        <f t="shared" si="0"/>
        <v>3148.05</v>
      </c>
      <c r="E55" t="s">
        <v>382</v>
      </c>
      <c r="F55" t="s">
        <v>390</v>
      </c>
    </row>
    <row r="56" spans="1:6" x14ac:dyDescent="0.25">
      <c r="A56">
        <v>60</v>
      </c>
      <c r="B56" t="s">
        <v>392</v>
      </c>
      <c r="C56">
        <v>3850.2</v>
      </c>
      <c r="D56">
        <f t="shared" si="0"/>
        <v>3850.2</v>
      </c>
      <c r="E56" t="s">
        <v>382</v>
      </c>
      <c r="F56" t="s">
        <v>390</v>
      </c>
    </row>
    <row r="57" spans="1:6" x14ac:dyDescent="0.25">
      <c r="A57">
        <v>61</v>
      </c>
      <c r="B57" t="s">
        <v>392</v>
      </c>
      <c r="C57">
        <v>1540.2</v>
      </c>
      <c r="D57">
        <f t="shared" si="0"/>
        <v>1540.2</v>
      </c>
      <c r="E57" t="s">
        <v>382</v>
      </c>
      <c r="F57" t="s">
        <v>390</v>
      </c>
    </row>
    <row r="58" spans="1:6" x14ac:dyDescent="0.25">
      <c r="A58">
        <v>62</v>
      </c>
      <c r="B58" t="s">
        <v>392</v>
      </c>
      <c r="C58">
        <v>3149.1</v>
      </c>
      <c r="D58">
        <f t="shared" si="0"/>
        <v>3149.1</v>
      </c>
      <c r="E58" t="s">
        <v>382</v>
      </c>
      <c r="F58" t="s">
        <v>390</v>
      </c>
    </row>
    <row r="59" spans="1:6" x14ac:dyDescent="0.25">
      <c r="A59">
        <v>63</v>
      </c>
      <c r="B59" t="s">
        <v>392</v>
      </c>
      <c r="C59">
        <v>3021.9</v>
      </c>
      <c r="D59">
        <f t="shared" si="0"/>
        <v>3021.9</v>
      </c>
      <c r="E59" t="s">
        <v>382</v>
      </c>
      <c r="F59" t="s">
        <v>390</v>
      </c>
    </row>
    <row r="60" spans="1:6" x14ac:dyDescent="0.25">
      <c r="A60">
        <v>64</v>
      </c>
      <c r="B60" t="s">
        <v>392</v>
      </c>
      <c r="C60">
        <v>3058.05</v>
      </c>
      <c r="D60">
        <f t="shared" si="0"/>
        <v>3058.05</v>
      </c>
      <c r="E60" t="s">
        <v>382</v>
      </c>
      <c r="F60" t="s">
        <v>390</v>
      </c>
    </row>
    <row r="61" spans="1:6" x14ac:dyDescent="0.25">
      <c r="A61">
        <v>65</v>
      </c>
      <c r="B61" t="s">
        <v>392</v>
      </c>
      <c r="C61">
        <v>3149.1</v>
      </c>
      <c r="D61">
        <f t="shared" si="0"/>
        <v>3149.1</v>
      </c>
      <c r="E61" t="s">
        <v>382</v>
      </c>
      <c r="F61" t="s">
        <v>390</v>
      </c>
    </row>
    <row r="62" spans="1:6" x14ac:dyDescent="0.25">
      <c r="A62">
        <v>66</v>
      </c>
      <c r="B62" t="s">
        <v>392</v>
      </c>
      <c r="C62">
        <v>3058.05</v>
      </c>
      <c r="D62">
        <f t="shared" si="0"/>
        <v>3058.05</v>
      </c>
      <c r="E62" t="s">
        <v>382</v>
      </c>
      <c r="F62" t="s">
        <v>390</v>
      </c>
    </row>
    <row r="63" spans="1:6" x14ac:dyDescent="0.25">
      <c r="A63">
        <v>67</v>
      </c>
      <c r="B63" t="s">
        <v>392</v>
      </c>
      <c r="C63">
        <v>951.29</v>
      </c>
      <c r="D63">
        <f t="shared" si="0"/>
        <v>951.29</v>
      </c>
      <c r="E63" t="s">
        <v>382</v>
      </c>
      <c r="F63" t="s">
        <v>390</v>
      </c>
    </row>
    <row r="64" spans="1:6" x14ac:dyDescent="0.25">
      <c r="A64">
        <v>68</v>
      </c>
      <c r="B64" t="s">
        <v>392</v>
      </c>
      <c r="C64">
        <v>919.87</v>
      </c>
      <c r="D64">
        <f t="shared" si="0"/>
        <v>919.87</v>
      </c>
      <c r="E64" t="s">
        <v>382</v>
      </c>
      <c r="F64" t="s">
        <v>390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8</v>
      </c>
      <c r="B4" t="s">
        <v>384</v>
      </c>
      <c r="C4">
        <v>0</v>
      </c>
      <c r="D4">
        <v>0</v>
      </c>
      <c r="E4" t="s">
        <v>382</v>
      </c>
      <c r="F4" t="s">
        <v>385</v>
      </c>
    </row>
    <row r="5" spans="1:6" x14ac:dyDescent="0.25">
      <c r="A5">
        <v>9</v>
      </c>
      <c r="B5" t="s">
        <v>384</v>
      </c>
      <c r="C5">
        <v>0</v>
      </c>
      <c r="D5">
        <v>0</v>
      </c>
      <c r="E5" t="s">
        <v>382</v>
      </c>
      <c r="F5" t="s">
        <v>385</v>
      </c>
    </row>
    <row r="6" spans="1:6" x14ac:dyDescent="0.25">
      <c r="A6">
        <v>10</v>
      </c>
      <c r="B6" t="s">
        <v>384</v>
      </c>
      <c r="C6">
        <v>0</v>
      </c>
      <c r="D6">
        <v>0</v>
      </c>
      <c r="E6" t="s">
        <v>382</v>
      </c>
      <c r="F6" t="s">
        <v>385</v>
      </c>
    </row>
    <row r="7" spans="1:6" x14ac:dyDescent="0.25">
      <c r="A7">
        <v>11</v>
      </c>
      <c r="B7" t="s">
        <v>384</v>
      </c>
      <c r="C7">
        <v>0</v>
      </c>
      <c r="D7">
        <v>0</v>
      </c>
      <c r="E7" t="s">
        <v>382</v>
      </c>
      <c r="F7" t="s">
        <v>385</v>
      </c>
    </row>
    <row r="8" spans="1:6" x14ac:dyDescent="0.25">
      <c r="A8">
        <v>12</v>
      </c>
      <c r="B8" t="s">
        <v>384</v>
      </c>
      <c r="C8">
        <v>0</v>
      </c>
      <c r="D8">
        <v>0</v>
      </c>
      <c r="E8" t="s">
        <v>382</v>
      </c>
      <c r="F8" t="s">
        <v>385</v>
      </c>
    </row>
    <row r="9" spans="1:6" x14ac:dyDescent="0.25">
      <c r="A9">
        <v>13</v>
      </c>
      <c r="B9" t="s">
        <v>384</v>
      </c>
      <c r="C9">
        <v>0</v>
      </c>
      <c r="D9">
        <v>0</v>
      </c>
      <c r="E9" t="s">
        <v>382</v>
      </c>
      <c r="F9" t="s">
        <v>385</v>
      </c>
    </row>
    <row r="10" spans="1:6" x14ac:dyDescent="0.25">
      <c r="A10">
        <v>14</v>
      </c>
      <c r="B10" t="s">
        <v>384</v>
      </c>
      <c r="C10">
        <v>0</v>
      </c>
      <c r="D10">
        <v>0</v>
      </c>
      <c r="E10" t="s">
        <v>382</v>
      </c>
      <c r="F10" t="s">
        <v>385</v>
      </c>
    </row>
    <row r="11" spans="1:6" x14ac:dyDescent="0.25">
      <c r="A11">
        <v>15</v>
      </c>
      <c r="B11" t="s">
        <v>384</v>
      </c>
      <c r="C11">
        <v>0</v>
      </c>
      <c r="D11">
        <v>0</v>
      </c>
      <c r="E11" t="s">
        <v>382</v>
      </c>
      <c r="F11" t="s">
        <v>385</v>
      </c>
    </row>
    <row r="12" spans="1:6" x14ac:dyDescent="0.25">
      <c r="A12">
        <v>16</v>
      </c>
      <c r="B12" t="s">
        <v>384</v>
      </c>
      <c r="C12">
        <v>0</v>
      </c>
      <c r="D12">
        <v>0</v>
      </c>
      <c r="E12" t="s">
        <v>382</v>
      </c>
      <c r="F12" t="s">
        <v>385</v>
      </c>
    </row>
    <row r="13" spans="1:6" x14ac:dyDescent="0.25">
      <c r="A13">
        <v>17</v>
      </c>
      <c r="B13" t="s">
        <v>384</v>
      </c>
      <c r="C13">
        <v>0</v>
      </c>
      <c r="D13">
        <v>0</v>
      </c>
      <c r="E13" t="s">
        <v>382</v>
      </c>
      <c r="F13" t="s">
        <v>385</v>
      </c>
    </row>
    <row r="14" spans="1:6" x14ac:dyDescent="0.25">
      <c r="A14">
        <v>18</v>
      </c>
      <c r="B14" t="s">
        <v>384</v>
      </c>
      <c r="C14">
        <v>0</v>
      </c>
      <c r="D14">
        <v>0</v>
      </c>
      <c r="E14" t="s">
        <v>382</v>
      </c>
      <c r="F14" t="s">
        <v>385</v>
      </c>
    </row>
    <row r="15" spans="1:6" x14ac:dyDescent="0.25">
      <c r="A15">
        <v>19</v>
      </c>
      <c r="B15" t="s">
        <v>384</v>
      </c>
      <c r="C15">
        <v>0</v>
      </c>
      <c r="D15">
        <v>0</v>
      </c>
      <c r="E15" t="s">
        <v>382</v>
      </c>
      <c r="F15" t="s">
        <v>385</v>
      </c>
    </row>
    <row r="16" spans="1:6" x14ac:dyDescent="0.25">
      <c r="A16">
        <v>20</v>
      </c>
      <c r="B16" t="s">
        <v>384</v>
      </c>
      <c r="C16">
        <v>0</v>
      </c>
      <c r="D16">
        <v>0</v>
      </c>
      <c r="E16" t="s">
        <v>382</v>
      </c>
      <c r="F16" t="s">
        <v>385</v>
      </c>
    </row>
    <row r="17" spans="1:6" x14ac:dyDescent="0.25">
      <c r="A17">
        <v>21</v>
      </c>
      <c r="B17" t="s">
        <v>384</v>
      </c>
      <c r="C17">
        <v>0</v>
      </c>
      <c r="D17">
        <v>0</v>
      </c>
      <c r="E17" t="s">
        <v>382</v>
      </c>
      <c r="F17" t="s">
        <v>385</v>
      </c>
    </row>
    <row r="18" spans="1:6" x14ac:dyDescent="0.25">
      <c r="A18">
        <v>22</v>
      </c>
      <c r="B18" t="s">
        <v>384</v>
      </c>
      <c r="C18">
        <v>0</v>
      </c>
      <c r="D18">
        <v>0</v>
      </c>
      <c r="E18" t="s">
        <v>382</v>
      </c>
      <c r="F18" t="s">
        <v>385</v>
      </c>
    </row>
    <row r="19" spans="1:6" x14ac:dyDescent="0.25">
      <c r="A19">
        <v>23</v>
      </c>
      <c r="B19" t="s">
        <v>384</v>
      </c>
      <c r="C19">
        <v>0</v>
      </c>
      <c r="D19">
        <v>0</v>
      </c>
      <c r="E19" t="s">
        <v>382</v>
      </c>
      <c r="F19" t="s">
        <v>385</v>
      </c>
    </row>
    <row r="20" spans="1:6" x14ac:dyDescent="0.25">
      <c r="A20">
        <v>24</v>
      </c>
      <c r="B20" t="s">
        <v>384</v>
      </c>
      <c r="C20">
        <v>0</v>
      </c>
      <c r="D20">
        <v>0</v>
      </c>
      <c r="E20" t="s">
        <v>382</v>
      </c>
      <c r="F20" t="s">
        <v>385</v>
      </c>
    </row>
    <row r="21" spans="1:6" x14ac:dyDescent="0.25">
      <c r="A21">
        <v>25</v>
      </c>
      <c r="B21" t="s">
        <v>384</v>
      </c>
      <c r="C21">
        <v>0</v>
      </c>
      <c r="D21">
        <v>0</v>
      </c>
      <c r="E21" t="s">
        <v>382</v>
      </c>
      <c r="F21" t="s">
        <v>385</v>
      </c>
    </row>
    <row r="22" spans="1:6" x14ac:dyDescent="0.25">
      <c r="A22">
        <v>26</v>
      </c>
      <c r="B22" t="s">
        <v>384</v>
      </c>
      <c r="C22">
        <v>0</v>
      </c>
      <c r="D22">
        <v>0</v>
      </c>
      <c r="E22" t="s">
        <v>382</v>
      </c>
      <c r="F22" t="s">
        <v>385</v>
      </c>
    </row>
    <row r="23" spans="1:6" x14ac:dyDescent="0.25">
      <c r="A23">
        <v>27</v>
      </c>
      <c r="B23" t="s">
        <v>384</v>
      </c>
      <c r="C23">
        <v>0</v>
      </c>
      <c r="D23">
        <v>0</v>
      </c>
      <c r="E23" t="s">
        <v>382</v>
      </c>
      <c r="F23" t="s">
        <v>385</v>
      </c>
    </row>
    <row r="24" spans="1:6" x14ac:dyDescent="0.25">
      <c r="A24">
        <v>28</v>
      </c>
      <c r="B24" t="s">
        <v>384</v>
      </c>
      <c r="C24">
        <v>0</v>
      </c>
      <c r="D24">
        <v>0</v>
      </c>
      <c r="E24" t="s">
        <v>382</v>
      </c>
      <c r="F24" t="s">
        <v>385</v>
      </c>
    </row>
    <row r="25" spans="1:6" x14ac:dyDescent="0.25">
      <c r="A25">
        <v>29</v>
      </c>
      <c r="B25" t="s">
        <v>384</v>
      </c>
      <c r="C25">
        <v>0</v>
      </c>
      <c r="D25">
        <v>0</v>
      </c>
      <c r="E25" t="s">
        <v>382</v>
      </c>
      <c r="F25" t="s">
        <v>385</v>
      </c>
    </row>
    <row r="26" spans="1:6" x14ac:dyDescent="0.25">
      <c r="A26">
        <v>30</v>
      </c>
      <c r="B26" t="s">
        <v>384</v>
      </c>
      <c r="C26">
        <v>0</v>
      </c>
      <c r="D26">
        <v>0</v>
      </c>
      <c r="E26" t="s">
        <v>382</v>
      </c>
      <c r="F26" t="s">
        <v>385</v>
      </c>
    </row>
    <row r="27" spans="1:6" x14ac:dyDescent="0.25">
      <c r="A27">
        <v>31</v>
      </c>
      <c r="B27" t="s">
        <v>384</v>
      </c>
      <c r="C27">
        <v>0</v>
      </c>
      <c r="D27">
        <v>0</v>
      </c>
      <c r="E27" t="s">
        <v>382</v>
      </c>
      <c r="F27" t="s">
        <v>385</v>
      </c>
    </row>
    <row r="28" spans="1:6" x14ac:dyDescent="0.25">
      <c r="A28">
        <v>32</v>
      </c>
      <c r="B28" t="s">
        <v>384</v>
      </c>
      <c r="C28">
        <v>0</v>
      </c>
      <c r="D28">
        <v>0</v>
      </c>
      <c r="E28" t="s">
        <v>382</v>
      </c>
      <c r="F28" t="s">
        <v>385</v>
      </c>
    </row>
    <row r="29" spans="1:6" x14ac:dyDescent="0.25">
      <c r="A29">
        <v>33</v>
      </c>
      <c r="B29" t="s">
        <v>384</v>
      </c>
      <c r="C29">
        <v>0</v>
      </c>
      <c r="D29">
        <v>0</v>
      </c>
      <c r="E29" t="s">
        <v>382</v>
      </c>
      <c r="F29" t="s">
        <v>385</v>
      </c>
    </row>
    <row r="30" spans="1:6" x14ac:dyDescent="0.25">
      <c r="A30">
        <v>34</v>
      </c>
      <c r="B30" t="s">
        <v>384</v>
      </c>
      <c r="C30">
        <v>0</v>
      </c>
      <c r="D30">
        <v>0</v>
      </c>
      <c r="E30" t="s">
        <v>382</v>
      </c>
      <c r="F30" t="s">
        <v>385</v>
      </c>
    </row>
    <row r="31" spans="1:6" x14ac:dyDescent="0.25">
      <c r="A31">
        <v>35</v>
      </c>
      <c r="B31" t="s">
        <v>384</v>
      </c>
      <c r="C31">
        <v>0</v>
      </c>
      <c r="D31">
        <v>0</v>
      </c>
      <c r="E31" t="s">
        <v>382</v>
      </c>
      <c r="F31" t="s">
        <v>385</v>
      </c>
    </row>
    <row r="32" spans="1:6" x14ac:dyDescent="0.25">
      <c r="A32">
        <v>36</v>
      </c>
      <c r="B32" t="s">
        <v>384</v>
      </c>
      <c r="C32">
        <v>0</v>
      </c>
      <c r="D32">
        <v>0</v>
      </c>
      <c r="E32" t="s">
        <v>382</v>
      </c>
      <c r="F32" t="s">
        <v>385</v>
      </c>
    </row>
    <row r="33" spans="1:6" x14ac:dyDescent="0.25">
      <c r="A33">
        <v>37</v>
      </c>
      <c r="B33" t="s">
        <v>384</v>
      </c>
      <c r="C33">
        <v>0</v>
      </c>
      <c r="D33">
        <v>0</v>
      </c>
      <c r="E33" t="s">
        <v>382</v>
      </c>
      <c r="F33" t="s">
        <v>385</v>
      </c>
    </row>
    <row r="34" spans="1:6" x14ac:dyDescent="0.25">
      <c r="A34">
        <v>38</v>
      </c>
      <c r="B34" t="s">
        <v>384</v>
      </c>
      <c r="C34">
        <v>0</v>
      </c>
      <c r="D34">
        <v>0</v>
      </c>
      <c r="E34" t="s">
        <v>382</v>
      </c>
      <c r="F34" t="s">
        <v>385</v>
      </c>
    </row>
    <row r="35" spans="1:6" x14ac:dyDescent="0.25">
      <c r="A35">
        <v>39</v>
      </c>
      <c r="B35" t="s">
        <v>384</v>
      </c>
      <c r="C35">
        <v>0</v>
      </c>
      <c r="D35">
        <v>0</v>
      </c>
      <c r="E35" t="s">
        <v>382</v>
      </c>
      <c r="F35" t="s">
        <v>385</v>
      </c>
    </row>
    <row r="36" spans="1:6" x14ac:dyDescent="0.25">
      <c r="A36">
        <v>40</v>
      </c>
      <c r="B36" t="s">
        <v>384</v>
      </c>
      <c r="C36">
        <v>0</v>
      </c>
      <c r="D36">
        <v>0</v>
      </c>
      <c r="E36" t="s">
        <v>382</v>
      </c>
      <c r="F36" t="s">
        <v>385</v>
      </c>
    </row>
    <row r="37" spans="1:6" x14ac:dyDescent="0.25">
      <c r="A37">
        <v>41</v>
      </c>
      <c r="B37" t="s">
        <v>384</v>
      </c>
      <c r="C37">
        <v>0</v>
      </c>
      <c r="D37">
        <v>0</v>
      </c>
      <c r="E37" t="s">
        <v>382</v>
      </c>
      <c r="F37" t="s">
        <v>385</v>
      </c>
    </row>
    <row r="38" spans="1:6" x14ac:dyDescent="0.25">
      <c r="A38">
        <v>42</v>
      </c>
      <c r="B38" t="s">
        <v>384</v>
      </c>
      <c r="C38">
        <v>0</v>
      </c>
      <c r="D38">
        <v>0</v>
      </c>
      <c r="E38" t="s">
        <v>382</v>
      </c>
      <c r="F38" t="s">
        <v>385</v>
      </c>
    </row>
    <row r="39" spans="1:6" x14ac:dyDescent="0.25">
      <c r="A39">
        <v>43</v>
      </c>
      <c r="B39" t="s">
        <v>384</v>
      </c>
      <c r="C39">
        <v>0</v>
      </c>
      <c r="D39">
        <v>0</v>
      </c>
      <c r="E39" t="s">
        <v>382</v>
      </c>
      <c r="F39" t="s">
        <v>385</v>
      </c>
    </row>
    <row r="40" spans="1:6" x14ac:dyDescent="0.25">
      <c r="A40">
        <v>44</v>
      </c>
      <c r="B40" t="s">
        <v>384</v>
      </c>
      <c r="C40">
        <v>0</v>
      </c>
      <c r="D40">
        <v>0</v>
      </c>
      <c r="E40" t="s">
        <v>382</v>
      </c>
      <c r="F40" t="s">
        <v>385</v>
      </c>
    </row>
    <row r="41" spans="1:6" x14ac:dyDescent="0.25">
      <c r="A41">
        <v>45</v>
      </c>
      <c r="B41" t="s">
        <v>384</v>
      </c>
      <c r="C41">
        <v>0</v>
      </c>
      <c r="D41">
        <v>0</v>
      </c>
      <c r="E41" t="s">
        <v>382</v>
      </c>
      <c r="F41" t="s">
        <v>385</v>
      </c>
    </row>
    <row r="42" spans="1:6" x14ac:dyDescent="0.25">
      <c r="A42">
        <v>46</v>
      </c>
      <c r="B42" t="s">
        <v>384</v>
      </c>
      <c r="C42">
        <v>0</v>
      </c>
      <c r="D42">
        <v>0</v>
      </c>
      <c r="E42" t="s">
        <v>382</v>
      </c>
      <c r="F42" t="s">
        <v>385</v>
      </c>
    </row>
    <row r="43" spans="1:6" x14ac:dyDescent="0.25">
      <c r="A43">
        <v>47</v>
      </c>
      <c r="B43" t="s">
        <v>384</v>
      </c>
      <c r="C43">
        <v>0</v>
      </c>
      <c r="D43">
        <v>0</v>
      </c>
      <c r="E43" t="s">
        <v>382</v>
      </c>
      <c r="F43" t="s">
        <v>385</v>
      </c>
    </row>
    <row r="44" spans="1:6" x14ac:dyDescent="0.25">
      <c r="A44">
        <v>48</v>
      </c>
      <c r="B44" t="s">
        <v>384</v>
      </c>
      <c r="C44">
        <v>0</v>
      </c>
      <c r="D44">
        <v>0</v>
      </c>
      <c r="E44" t="s">
        <v>382</v>
      </c>
      <c r="F44" t="s">
        <v>385</v>
      </c>
    </row>
    <row r="45" spans="1:6" x14ac:dyDescent="0.25">
      <c r="A45">
        <v>49</v>
      </c>
      <c r="B45" t="s">
        <v>384</v>
      </c>
      <c r="C45">
        <v>0</v>
      </c>
      <c r="D45">
        <v>0</v>
      </c>
      <c r="E45" t="s">
        <v>382</v>
      </c>
      <c r="F45" t="s">
        <v>385</v>
      </c>
    </row>
    <row r="46" spans="1:6" x14ac:dyDescent="0.25">
      <c r="A46">
        <v>50</v>
      </c>
      <c r="B46" t="s">
        <v>384</v>
      </c>
      <c r="C46">
        <v>0</v>
      </c>
      <c r="D46">
        <v>0</v>
      </c>
      <c r="E46" t="s">
        <v>382</v>
      </c>
      <c r="F46" t="s">
        <v>385</v>
      </c>
    </row>
    <row r="47" spans="1:6" x14ac:dyDescent="0.25">
      <c r="A47">
        <v>51</v>
      </c>
      <c r="B47" t="s">
        <v>384</v>
      </c>
      <c r="C47">
        <v>0</v>
      </c>
      <c r="D47">
        <v>0</v>
      </c>
      <c r="E47" t="s">
        <v>382</v>
      </c>
      <c r="F47" t="s">
        <v>385</v>
      </c>
    </row>
    <row r="48" spans="1:6" x14ac:dyDescent="0.25">
      <c r="A48">
        <v>52</v>
      </c>
      <c r="B48" t="s">
        <v>384</v>
      </c>
      <c r="C48">
        <v>0</v>
      </c>
      <c r="D48">
        <v>0</v>
      </c>
      <c r="E48" t="s">
        <v>382</v>
      </c>
      <c r="F48" t="s">
        <v>385</v>
      </c>
    </row>
    <row r="49" spans="1:6" x14ac:dyDescent="0.25">
      <c r="A49">
        <v>53</v>
      </c>
      <c r="B49" t="s">
        <v>384</v>
      </c>
      <c r="C49">
        <v>0</v>
      </c>
      <c r="D49">
        <v>0</v>
      </c>
      <c r="E49" t="s">
        <v>382</v>
      </c>
      <c r="F49" t="s">
        <v>385</v>
      </c>
    </row>
    <row r="50" spans="1:6" x14ac:dyDescent="0.25">
      <c r="A50">
        <v>54</v>
      </c>
      <c r="B50" t="s">
        <v>384</v>
      </c>
      <c r="C50">
        <v>0</v>
      </c>
      <c r="D50">
        <v>0</v>
      </c>
      <c r="E50" t="s">
        <v>382</v>
      </c>
      <c r="F50" t="s">
        <v>385</v>
      </c>
    </row>
    <row r="51" spans="1:6" x14ac:dyDescent="0.25">
      <c r="A51">
        <v>55</v>
      </c>
      <c r="B51" t="s">
        <v>384</v>
      </c>
      <c r="C51">
        <v>0</v>
      </c>
      <c r="D51">
        <v>0</v>
      </c>
      <c r="E51" t="s">
        <v>382</v>
      </c>
      <c r="F51" t="s">
        <v>385</v>
      </c>
    </row>
    <row r="52" spans="1:6" x14ac:dyDescent="0.25">
      <c r="A52">
        <v>56</v>
      </c>
      <c r="B52" t="s">
        <v>384</v>
      </c>
      <c r="C52">
        <v>0</v>
      </c>
      <c r="D52">
        <v>0</v>
      </c>
      <c r="E52" t="s">
        <v>382</v>
      </c>
      <c r="F52" t="s">
        <v>385</v>
      </c>
    </row>
    <row r="53" spans="1:6" x14ac:dyDescent="0.25">
      <c r="A53">
        <v>57</v>
      </c>
      <c r="B53" t="s">
        <v>384</v>
      </c>
      <c r="C53">
        <v>0</v>
      </c>
      <c r="D53">
        <v>0</v>
      </c>
      <c r="E53" t="s">
        <v>382</v>
      </c>
      <c r="F53" t="s">
        <v>385</v>
      </c>
    </row>
    <row r="54" spans="1:6" x14ac:dyDescent="0.25">
      <c r="A54">
        <v>58</v>
      </c>
      <c r="B54" t="s">
        <v>384</v>
      </c>
      <c r="C54">
        <v>0</v>
      </c>
      <c r="D54">
        <v>0</v>
      </c>
      <c r="E54" t="s">
        <v>382</v>
      </c>
      <c r="F54" t="s">
        <v>385</v>
      </c>
    </row>
    <row r="55" spans="1:6" x14ac:dyDescent="0.25">
      <c r="A55">
        <v>59</v>
      </c>
      <c r="B55" t="s">
        <v>384</v>
      </c>
      <c r="C55">
        <v>0</v>
      </c>
      <c r="D55">
        <v>0</v>
      </c>
      <c r="E55" t="s">
        <v>382</v>
      </c>
      <c r="F55" t="s">
        <v>385</v>
      </c>
    </row>
    <row r="56" spans="1:6" x14ac:dyDescent="0.25">
      <c r="A56">
        <v>60</v>
      </c>
      <c r="B56" t="s">
        <v>384</v>
      </c>
      <c r="C56">
        <v>0</v>
      </c>
      <c r="D56">
        <v>0</v>
      </c>
      <c r="E56" t="s">
        <v>382</v>
      </c>
      <c r="F56" t="s">
        <v>385</v>
      </c>
    </row>
    <row r="57" spans="1:6" x14ac:dyDescent="0.25">
      <c r="A57">
        <v>61</v>
      </c>
      <c r="B57" t="s">
        <v>384</v>
      </c>
      <c r="C57">
        <v>0</v>
      </c>
      <c r="D57">
        <v>0</v>
      </c>
      <c r="E57" t="s">
        <v>382</v>
      </c>
      <c r="F57" t="s">
        <v>385</v>
      </c>
    </row>
    <row r="58" spans="1:6" x14ac:dyDescent="0.25">
      <c r="A58">
        <v>62</v>
      </c>
      <c r="B58" t="s">
        <v>384</v>
      </c>
      <c r="C58">
        <v>0</v>
      </c>
      <c r="D58">
        <v>0</v>
      </c>
      <c r="E58" t="s">
        <v>382</v>
      </c>
      <c r="F58" t="s">
        <v>385</v>
      </c>
    </row>
    <row r="59" spans="1:6" x14ac:dyDescent="0.25">
      <c r="A59">
        <v>63</v>
      </c>
      <c r="B59" t="s">
        <v>384</v>
      </c>
      <c r="C59">
        <v>0</v>
      </c>
      <c r="D59">
        <v>0</v>
      </c>
      <c r="E59" t="s">
        <v>382</v>
      </c>
      <c r="F59" t="s">
        <v>385</v>
      </c>
    </row>
    <row r="60" spans="1:6" x14ac:dyDescent="0.25">
      <c r="A60">
        <v>64</v>
      </c>
      <c r="B60" t="s">
        <v>384</v>
      </c>
      <c r="C60">
        <v>0</v>
      </c>
      <c r="D60">
        <v>0</v>
      </c>
      <c r="E60" t="s">
        <v>382</v>
      </c>
      <c r="F60" t="s">
        <v>385</v>
      </c>
    </row>
    <row r="61" spans="1:6" x14ac:dyDescent="0.25">
      <c r="A61">
        <v>65</v>
      </c>
      <c r="B61" t="s">
        <v>384</v>
      </c>
      <c r="C61">
        <v>0</v>
      </c>
      <c r="D61">
        <v>0</v>
      </c>
      <c r="E61" t="s">
        <v>382</v>
      </c>
      <c r="F61" t="s">
        <v>385</v>
      </c>
    </row>
    <row r="62" spans="1:6" x14ac:dyDescent="0.25">
      <c r="A62">
        <v>66</v>
      </c>
      <c r="B62" t="s">
        <v>384</v>
      </c>
      <c r="C62">
        <v>0</v>
      </c>
      <c r="D62">
        <v>0</v>
      </c>
      <c r="E62" t="s">
        <v>382</v>
      </c>
      <c r="F62" t="s">
        <v>385</v>
      </c>
    </row>
    <row r="63" spans="1:6" x14ac:dyDescent="0.25">
      <c r="A63">
        <v>67</v>
      </c>
      <c r="B63" t="s">
        <v>384</v>
      </c>
      <c r="C63">
        <v>0</v>
      </c>
      <c r="D63">
        <v>0</v>
      </c>
      <c r="E63" t="s">
        <v>382</v>
      </c>
      <c r="F63" t="s">
        <v>385</v>
      </c>
    </row>
    <row r="64" spans="1:6" x14ac:dyDescent="0.25">
      <c r="A64">
        <v>68</v>
      </c>
      <c r="B64" t="s">
        <v>384</v>
      </c>
      <c r="C64">
        <v>0</v>
      </c>
      <c r="D64">
        <v>0</v>
      </c>
      <c r="E64" t="s">
        <v>382</v>
      </c>
      <c r="F64" t="s">
        <v>385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8</v>
      </c>
      <c r="B4" t="s">
        <v>384</v>
      </c>
      <c r="C4">
        <v>0</v>
      </c>
      <c r="D4">
        <v>0</v>
      </c>
      <c r="E4" t="s">
        <v>382</v>
      </c>
      <c r="F4" t="s">
        <v>385</v>
      </c>
    </row>
    <row r="5" spans="1:6" x14ac:dyDescent="0.25">
      <c r="A5">
        <v>9</v>
      </c>
      <c r="B5" t="s">
        <v>384</v>
      </c>
      <c r="C5">
        <v>0</v>
      </c>
      <c r="D5">
        <v>0</v>
      </c>
      <c r="E5" t="s">
        <v>382</v>
      </c>
      <c r="F5" t="s">
        <v>385</v>
      </c>
    </row>
    <row r="6" spans="1:6" x14ac:dyDescent="0.25">
      <c r="A6">
        <v>10</v>
      </c>
      <c r="B6" t="s">
        <v>384</v>
      </c>
      <c r="C6">
        <v>0</v>
      </c>
      <c r="D6">
        <v>0</v>
      </c>
      <c r="E6" t="s">
        <v>382</v>
      </c>
      <c r="F6" t="s">
        <v>385</v>
      </c>
    </row>
    <row r="7" spans="1:6" x14ac:dyDescent="0.25">
      <c r="A7">
        <v>11</v>
      </c>
      <c r="B7" t="s">
        <v>384</v>
      </c>
      <c r="C7">
        <v>0</v>
      </c>
      <c r="D7">
        <v>0</v>
      </c>
      <c r="E7" t="s">
        <v>382</v>
      </c>
      <c r="F7" t="s">
        <v>385</v>
      </c>
    </row>
    <row r="8" spans="1:6" x14ac:dyDescent="0.25">
      <c r="A8">
        <v>12</v>
      </c>
      <c r="B8" t="s">
        <v>384</v>
      </c>
      <c r="C8">
        <v>0</v>
      </c>
      <c r="D8">
        <v>0</v>
      </c>
      <c r="E8" t="s">
        <v>382</v>
      </c>
      <c r="F8" t="s">
        <v>385</v>
      </c>
    </row>
    <row r="9" spans="1:6" x14ac:dyDescent="0.25">
      <c r="A9">
        <v>13</v>
      </c>
      <c r="B9" t="s">
        <v>384</v>
      </c>
      <c r="C9">
        <v>0</v>
      </c>
      <c r="D9">
        <v>0</v>
      </c>
      <c r="E9" t="s">
        <v>382</v>
      </c>
      <c r="F9" t="s">
        <v>385</v>
      </c>
    </row>
    <row r="10" spans="1:6" x14ac:dyDescent="0.25">
      <c r="A10">
        <v>14</v>
      </c>
      <c r="B10" t="s">
        <v>384</v>
      </c>
      <c r="C10">
        <v>0</v>
      </c>
      <c r="D10">
        <v>0</v>
      </c>
      <c r="E10" t="s">
        <v>382</v>
      </c>
      <c r="F10" t="s">
        <v>385</v>
      </c>
    </row>
    <row r="11" spans="1:6" x14ac:dyDescent="0.25">
      <c r="A11">
        <v>15</v>
      </c>
      <c r="B11" t="s">
        <v>384</v>
      </c>
      <c r="C11">
        <v>0</v>
      </c>
      <c r="D11">
        <v>0</v>
      </c>
      <c r="E11" t="s">
        <v>382</v>
      </c>
      <c r="F11" t="s">
        <v>385</v>
      </c>
    </row>
    <row r="12" spans="1:6" x14ac:dyDescent="0.25">
      <c r="A12">
        <v>16</v>
      </c>
      <c r="B12" t="s">
        <v>384</v>
      </c>
      <c r="C12">
        <v>0</v>
      </c>
      <c r="D12">
        <v>0</v>
      </c>
      <c r="E12" t="s">
        <v>382</v>
      </c>
      <c r="F12" t="s">
        <v>385</v>
      </c>
    </row>
    <row r="13" spans="1:6" x14ac:dyDescent="0.25">
      <c r="A13">
        <v>17</v>
      </c>
      <c r="B13" t="s">
        <v>384</v>
      </c>
      <c r="C13">
        <v>0</v>
      </c>
      <c r="D13">
        <v>0</v>
      </c>
      <c r="E13" t="s">
        <v>382</v>
      </c>
      <c r="F13" t="s">
        <v>385</v>
      </c>
    </row>
    <row r="14" spans="1:6" x14ac:dyDescent="0.25">
      <c r="A14">
        <v>18</v>
      </c>
      <c r="B14" t="s">
        <v>384</v>
      </c>
      <c r="C14">
        <v>0</v>
      </c>
      <c r="D14">
        <v>0</v>
      </c>
      <c r="E14" t="s">
        <v>382</v>
      </c>
      <c r="F14" t="s">
        <v>385</v>
      </c>
    </row>
    <row r="15" spans="1:6" x14ac:dyDescent="0.25">
      <c r="A15">
        <v>19</v>
      </c>
      <c r="B15" t="s">
        <v>384</v>
      </c>
      <c r="C15">
        <v>0</v>
      </c>
      <c r="D15">
        <v>0</v>
      </c>
      <c r="E15" t="s">
        <v>382</v>
      </c>
      <c r="F15" t="s">
        <v>385</v>
      </c>
    </row>
    <row r="16" spans="1:6" x14ac:dyDescent="0.25">
      <c r="A16">
        <v>20</v>
      </c>
      <c r="B16" t="s">
        <v>384</v>
      </c>
      <c r="C16">
        <v>0</v>
      </c>
      <c r="D16">
        <v>0</v>
      </c>
      <c r="E16" t="s">
        <v>382</v>
      </c>
      <c r="F16" t="s">
        <v>385</v>
      </c>
    </row>
    <row r="17" spans="1:6" x14ac:dyDescent="0.25">
      <c r="A17">
        <v>21</v>
      </c>
      <c r="B17" t="s">
        <v>384</v>
      </c>
      <c r="C17">
        <v>0</v>
      </c>
      <c r="D17">
        <v>0</v>
      </c>
      <c r="E17" t="s">
        <v>382</v>
      </c>
      <c r="F17" t="s">
        <v>385</v>
      </c>
    </row>
    <row r="18" spans="1:6" x14ac:dyDescent="0.25">
      <c r="A18">
        <v>22</v>
      </c>
      <c r="B18" t="s">
        <v>384</v>
      </c>
      <c r="C18">
        <v>0</v>
      </c>
      <c r="D18">
        <v>0</v>
      </c>
      <c r="E18" t="s">
        <v>382</v>
      </c>
      <c r="F18" t="s">
        <v>385</v>
      </c>
    </row>
    <row r="19" spans="1:6" x14ac:dyDescent="0.25">
      <c r="A19">
        <v>23</v>
      </c>
      <c r="B19" t="s">
        <v>384</v>
      </c>
      <c r="C19">
        <v>0</v>
      </c>
      <c r="D19">
        <v>0</v>
      </c>
      <c r="E19" t="s">
        <v>382</v>
      </c>
      <c r="F19" t="s">
        <v>385</v>
      </c>
    </row>
    <row r="20" spans="1:6" x14ac:dyDescent="0.25">
      <c r="A20">
        <v>24</v>
      </c>
      <c r="B20" t="s">
        <v>384</v>
      </c>
      <c r="C20">
        <v>0</v>
      </c>
      <c r="D20">
        <v>0</v>
      </c>
      <c r="E20" t="s">
        <v>382</v>
      </c>
      <c r="F20" t="s">
        <v>385</v>
      </c>
    </row>
    <row r="21" spans="1:6" x14ac:dyDescent="0.25">
      <c r="A21">
        <v>25</v>
      </c>
      <c r="B21" t="s">
        <v>384</v>
      </c>
      <c r="C21">
        <v>0</v>
      </c>
      <c r="D21">
        <v>0</v>
      </c>
      <c r="E21" t="s">
        <v>382</v>
      </c>
      <c r="F21" t="s">
        <v>385</v>
      </c>
    </row>
    <row r="22" spans="1:6" x14ac:dyDescent="0.25">
      <c r="A22">
        <v>26</v>
      </c>
      <c r="B22" t="s">
        <v>384</v>
      </c>
      <c r="C22">
        <v>0</v>
      </c>
      <c r="D22">
        <v>0</v>
      </c>
      <c r="E22" t="s">
        <v>382</v>
      </c>
      <c r="F22" t="s">
        <v>385</v>
      </c>
    </row>
    <row r="23" spans="1:6" x14ac:dyDescent="0.25">
      <c r="A23">
        <v>27</v>
      </c>
      <c r="B23" t="s">
        <v>384</v>
      </c>
      <c r="C23">
        <v>0</v>
      </c>
      <c r="D23">
        <v>0</v>
      </c>
      <c r="E23" t="s">
        <v>382</v>
      </c>
      <c r="F23" t="s">
        <v>385</v>
      </c>
    </row>
    <row r="24" spans="1:6" x14ac:dyDescent="0.25">
      <c r="A24">
        <v>28</v>
      </c>
      <c r="B24" t="s">
        <v>384</v>
      </c>
      <c r="C24">
        <v>0</v>
      </c>
      <c r="D24">
        <v>0</v>
      </c>
      <c r="E24" t="s">
        <v>382</v>
      </c>
      <c r="F24" t="s">
        <v>385</v>
      </c>
    </row>
    <row r="25" spans="1:6" x14ac:dyDescent="0.25">
      <c r="A25">
        <v>29</v>
      </c>
      <c r="B25" t="s">
        <v>384</v>
      </c>
      <c r="C25">
        <v>0</v>
      </c>
      <c r="D25">
        <v>0</v>
      </c>
      <c r="E25" t="s">
        <v>382</v>
      </c>
      <c r="F25" t="s">
        <v>385</v>
      </c>
    </row>
    <row r="26" spans="1:6" x14ac:dyDescent="0.25">
      <c r="A26">
        <v>30</v>
      </c>
      <c r="B26" t="s">
        <v>384</v>
      </c>
      <c r="C26">
        <v>0</v>
      </c>
      <c r="D26">
        <v>0</v>
      </c>
      <c r="E26" t="s">
        <v>382</v>
      </c>
      <c r="F26" t="s">
        <v>385</v>
      </c>
    </row>
    <row r="27" spans="1:6" x14ac:dyDescent="0.25">
      <c r="A27">
        <v>31</v>
      </c>
      <c r="B27" t="s">
        <v>384</v>
      </c>
      <c r="C27">
        <v>0</v>
      </c>
      <c r="D27">
        <v>0</v>
      </c>
      <c r="E27" t="s">
        <v>382</v>
      </c>
      <c r="F27" t="s">
        <v>385</v>
      </c>
    </row>
    <row r="28" spans="1:6" x14ac:dyDescent="0.25">
      <c r="A28">
        <v>32</v>
      </c>
      <c r="B28" t="s">
        <v>384</v>
      </c>
      <c r="C28">
        <v>0</v>
      </c>
      <c r="D28">
        <v>0</v>
      </c>
      <c r="E28" t="s">
        <v>382</v>
      </c>
      <c r="F28" t="s">
        <v>385</v>
      </c>
    </row>
    <row r="29" spans="1:6" x14ac:dyDescent="0.25">
      <c r="A29">
        <v>33</v>
      </c>
      <c r="B29" t="s">
        <v>384</v>
      </c>
      <c r="C29">
        <v>0</v>
      </c>
      <c r="D29">
        <v>0</v>
      </c>
      <c r="E29" t="s">
        <v>382</v>
      </c>
      <c r="F29" t="s">
        <v>385</v>
      </c>
    </row>
    <row r="30" spans="1:6" x14ac:dyDescent="0.25">
      <c r="A30">
        <v>34</v>
      </c>
      <c r="B30" t="s">
        <v>384</v>
      </c>
      <c r="C30">
        <v>0</v>
      </c>
      <c r="D30">
        <v>0</v>
      </c>
      <c r="E30" t="s">
        <v>382</v>
      </c>
      <c r="F30" t="s">
        <v>385</v>
      </c>
    </row>
    <row r="31" spans="1:6" x14ac:dyDescent="0.25">
      <c r="A31">
        <v>35</v>
      </c>
      <c r="B31" t="s">
        <v>384</v>
      </c>
      <c r="C31">
        <v>0</v>
      </c>
      <c r="D31">
        <v>0</v>
      </c>
      <c r="E31" t="s">
        <v>382</v>
      </c>
      <c r="F31" t="s">
        <v>385</v>
      </c>
    </row>
    <row r="32" spans="1:6" x14ac:dyDescent="0.25">
      <c r="A32">
        <v>36</v>
      </c>
      <c r="B32" t="s">
        <v>384</v>
      </c>
      <c r="C32">
        <v>0</v>
      </c>
      <c r="D32">
        <v>0</v>
      </c>
      <c r="E32" t="s">
        <v>382</v>
      </c>
      <c r="F32" t="s">
        <v>385</v>
      </c>
    </row>
    <row r="33" spans="1:6" x14ac:dyDescent="0.25">
      <c r="A33">
        <v>37</v>
      </c>
      <c r="B33" t="s">
        <v>384</v>
      </c>
      <c r="C33">
        <v>0</v>
      </c>
      <c r="D33">
        <v>0</v>
      </c>
      <c r="E33" t="s">
        <v>382</v>
      </c>
      <c r="F33" t="s">
        <v>385</v>
      </c>
    </row>
    <row r="34" spans="1:6" x14ac:dyDescent="0.25">
      <c r="A34">
        <v>38</v>
      </c>
      <c r="B34" t="s">
        <v>384</v>
      </c>
      <c r="C34">
        <v>0</v>
      </c>
      <c r="D34">
        <v>0</v>
      </c>
      <c r="E34" t="s">
        <v>382</v>
      </c>
      <c r="F34" t="s">
        <v>385</v>
      </c>
    </row>
    <row r="35" spans="1:6" x14ac:dyDescent="0.25">
      <c r="A35">
        <v>39</v>
      </c>
      <c r="B35" t="s">
        <v>384</v>
      </c>
      <c r="C35">
        <v>0</v>
      </c>
      <c r="D35">
        <v>0</v>
      </c>
      <c r="E35" t="s">
        <v>382</v>
      </c>
      <c r="F35" t="s">
        <v>385</v>
      </c>
    </row>
    <row r="36" spans="1:6" x14ac:dyDescent="0.25">
      <c r="A36">
        <v>40</v>
      </c>
      <c r="B36" t="s">
        <v>384</v>
      </c>
      <c r="C36">
        <v>0</v>
      </c>
      <c r="D36">
        <v>0</v>
      </c>
      <c r="E36" t="s">
        <v>382</v>
      </c>
      <c r="F36" t="s">
        <v>385</v>
      </c>
    </row>
    <row r="37" spans="1:6" x14ac:dyDescent="0.25">
      <c r="A37">
        <v>41</v>
      </c>
      <c r="B37" t="s">
        <v>384</v>
      </c>
      <c r="C37">
        <v>0</v>
      </c>
      <c r="D37">
        <v>0</v>
      </c>
      <c r="E37" t="s">
        <v>382</v>
      </c>
      <c r="F37" t="s">
        <v>385</v>
      </c>
    </row>
    <row r="38" spans="1:6" x14ac:dyDescent="0.25">
      <c r="A38">
        <v>42</v>
      </c>
      <c r="B38" t="s">
        <v>384</v>
      </c>
      <c r="C38">
        <v>0</v>
      </c>
      <c r="D38">
        <v>0</v>
      </c>
      <c r="E38" t="s">
        <v>382</v>
      </c>
      <c r="F38" t="s">
        <v>385</v>
      </c>
    </row>
    <row r="39" spans="1:6" x14ac:dyDescent="0.25">
      <c r="A39">
        <v>43</v>
      </c>
      <c r="B39" t="s">
        <v>384</v>
      </c>
      <c r="C39">
        <v>0</v>
      </c>
      <c r="D39">
        <v>0</v>
      </c>
      <c r="E39" t="s">
        <v>382</v>
      </c>
      <c r="F39" t="s">
        <v>385</v>
      </c>
    </row>
    <row r="40" spans="1:6" x14ac:dyDescent="0.25">
      <c r="A40">
        <v>44</v>
      </c>
      <c r="B40" t="s">
        <v>384</v>
      </c>
      <c r="C40">
        <v>0</v>
      </c>
      <c r="D40">
        <v>0</v>
      </c>
      <c r="E40" t="s">
        <v>382</v>
      </c>
      <c r="F40" t="s">
        <v>385</v>
      </c>
    </row>
    <row r="41" spans="1:6" x14ac:dyDescent="0.25">
      <c r="A41">
        <v>45</v>
      </c>
      <c r="B41" t="s">
        <v>384</v>
      </c>
      <c r="C41">
        <v>0</v>
      </c>
      <c r="D41">
        <v>0</v>
      </c>
      <c r="E41" t="s">
        <v>382</v>
      </c>
      <c r="F41" t="s">
        <v>385</v>
      </c>
    </row>
    <row r="42" spans="1:6" x14ac:dyDescent="0.25">
      <c r="A42">
        <v>46</v>
      </c>
      <c r="B42" t="s">
        <v>384</v>
      </c>
      <c r="C42">
        <v>0</v>
      </c>
      <c r="D42">
        <v>0</v>
      </c>
      <c r="E42" t="s">
        <v>382</v>
      </c>
      <c r="F42" t="s">
        <v>385</v>
      </c>
    </row>
    <row r="43" spans="1:6" x14ac:dyDescent="0.25">
      <c r="A43">
        <v>47</v>
      </c>
      <c r="B43" t="s">
        <v>384</v>
      </c>
      <c r="C43">
        <v>0</v>
      </c>
      <c r="D43">
        <v>0</v>
      </c>
      <c r="E43" t="s">
        <v>382</v>
      </c>
      <c r="F43" t="s">
        <v>385</v>
      </c>
    </row>
    <row r="44" spans="1:6" x14ac:dyDescent="0.25">
      <c r="A44">
        <v>48</v>
      </c>
      <c r="B44" t="s">
        <v>384</v>
      </c>
      <c r="C44">
        <v>0</v>
      </c>
      <c r="D44">
        <v>0</v>
      </c>
      <c r="E44" t="s">
        <v>382</v>
      </c>
      <c r="F44" t="s">
        <v>385</v>
      </c>
    </row>
    <row r="45" spans="1:6" x14ac:dyDescent="0.25">
      <c r="A45">
        <v>49</v>
      </c>
      <c r="B45" t="s">
        <v>384</v>
      </c>
      <c r="C45">
        <v>0</v>
      </c>
      <c r="D45">
        <v>0</v>
      </c>
      <c r="E45" t="s">
        <v>382</v>
      </c>
      <c r="F45" t="s">
        <v>385</v>
      </c>
    </row>
    <row r="46" spans="1:6" x14ac:dyDescent="0.25">
      <c r="A46">
        <v>50</v>
      </c>
      <c r="B46" t="s">
        <v>384</v>
      </c>
      <c r="C46">
        <v>0</v>
      </c>
      <c r="D46">
        <v>0</v>
      </c>
      <c r="E46" t="s">
        <v>382</v>
      </c>
      <c r="F46" t="s">
        <v>385</v>
      </c>
    </row>
    <row r="47" spans="1:6" x14ac:dyDescent="0.25">
      <c r="A47">
        <v>51</v>
      </c>
      <c r="B47" t="s">
        <v>384</v>
      </c>
      <c r="C47">
        <v>0</v>
      </c>
      <c r="D47">
        <v>0</v>
      </c>
      <c r="E47" t="s">
        <v>382</v>
      </c>
      <c r="F47" t="s">
        <v>385</v>
      </c>
    </row>
    <row r="48" spans="1:6" x14ac:dyDescent="0.25">
      <c r="A48">
        <v>52</v>
      </c>
      <c r="B48" t="s">
        <v>384</v>
      </c>
      <c r="C48">
        <v>0</v>
      </c>
      <c r="D48">
        <v>0</v>
      </c>
      <c r="E48" t="s">
        <v>382</v>
      </c>
      <c r="F48" t="s">
        <v>385</v>
      </c>
    </row>
    <row r="49" spans="1:6" x14ac:dyDescent="0.25">
      <c r="A49">
        <v>53</v>
      </c>
      <c r="B49" t="s">
        <v>384</v>
      </c>
      <c r="C49">
        <v>0</v>
      </c>
      <c r="D49">
        <v>0</v>
      </c>
      <c r="E49" t="s">
        <v>382</v>
      </c>
      <c r="F49" t="s">
        <v>385</v>
      </c>
    </row>
    <row r="50" spans="1:6" x14ac:dyDescent="0.25">
      <c r="A50">
        <v>54</v>
      </c>
      <c r="B50" t="s">
        <v>384</v>
      </c>
      <c r="C50">
        <v>0</v>
      </c>
      <c r="D50">
        <v>0</v>
      </c>
      <c r="E50" t="s">
        <v>382</v>
      </c>
      <c r="F50" t="s">
        <v>385</v>
      </c>
    </row>
    <row r="51" spans="1:6" x14ac:dyDescent="0.25">
      <c r="A51">
        <v>55</v>
      </c>
      <c r="B51" t="s">
        <v>384</v>
      </c>
      <c r="C51">
        <v>0</v>
      </c>
      <c r="D51">
        <v>0</v>
      </c>
      <c r="E51" t="s">
        <v>382</v>
      </c>
      <c r="F51" t="s">
        <v>385</v>
      </c>
    </row>
    <row r="52" spans="1:6" x14ac:dyDescent="0.25">
      <c r="A52">
        <v>56</v>
      </c>
      <c r="B52" t="s">
        <v>384</v>
      </c>
      <c r="C52">
        <v>0</v>
      </c>
      <c r="D52">
        <v>0</v>
      </c>
      <c r="E52" t="s">
        <v>382</v>
      </c>
      <c r="F52" t="s">
        <v>385</v>
      </c>
    </row>
    <row r="53" spans="1:6" x14ac:dyDescent="0.25">
      <c r="A53">
        <v>57</v>
      </c>
      <c r="B53" t="s">
        <v>384</v>
      </c>
      <c r="C53">
        <v>0</v>
      </c>
      <c r="D53">
        <v>0</v>
      </c>
      <c r="E53" t="s">
        <v>382</v>
      </c>
      <c r="F53" t="s">
        <v>385</v>
      </c>
    </row>
    <row r="54" spans="1:6" x14ac:dyDescent="0.25">
      <c r="A54">
        <v>58</v>
      </c>
      <c r="B54" t="s">
        <v>384</v>
      </c>
      <c r="C54">
        <v>0</v>
      </c>
      <c r="D54">
        <v>0</v>
      </c>
      <c r="E54" t="s">
        <v>382</v>
      </c>
      <c r="F54" t="s">
        <v>385</v>
      </c>
    </row>
    <row r="55" spans="1:6" x14ac:dyDescent="0.25">
      <c r="A55">
        <v>59</v>
      </c>
      <c r="B55" t="s">
        <v>384</v>
      </c>
      <c r="C55">
        <v>0</v>
      </c>
      <c r="D55">
        <v>0</v>
      </c>
      <c r="E55" t="s">
        <v>382</v>
      </c>
      <c r="F55" t="s">
        <v>385</v>
      </c>
    </row>
    <row r="56" spans="1:6" x14ac:dyDescent="0.25">
      <c r="A56">
        <v>60</v>
      </c>
      <c r="B56" t="s">
        <v>384</v>
      </c>
      <c r="C56">
        <v>0</v>
      </c>
      <c r="D56">
        <v>0</v>
      </c>
      <c r="E56" t="s">
        <v>382</v>
      </c>
      <c r="F56" t="s">
        <v>385</v>
      </c>
    </row>
    <row r="57" spans="1:6" x14ac:dyDescent="0.25">
      <c r="A57">
        <v>61</v>
      </c>
      <c r="B57" t="s">
        <v>384</v>
      </c>
      <c r="C57">
        <v>0</v>
      </c>
      <c r="D57">
        <v>0</v>
      </c>
      <c r="E57" t="s">
        <v>382</v>
      </c>
      <c r="F57" t="s">
        <v>385</v>
      </c>
    </row>
    <row r="58" spans="1:6" x14ac:dyDescent="0.25">
      <c r="A58">
        <v>62</v>
      </c>
      <c r="B58" t="s">
        <v>384</v>
      </c>
      <c r="C58">
        <v>0</v>
      </c>
      <c r="D58">
        <v>0</v>
      </c>
      <c r="E58" t="s">
        <v>382</v>
      </c>
      <c r="F58" t="s">
        <v>385</v>
      </c>
    </row>
    <row r="59" spans="1:6" x14ac:dyDescent="0.25">
      <c r="A59">
        <v>63</v>
      </c>
      <c r="B59" t="s">
        <v>384</v>
      </c>
      <c r="C59">
        <v>0</v>
      </c>
      <c r="D59">
        <v>0</v>
      </c>
      <c r="E59" t="s">
        <v>382</v>
      </c>
      <c r="F59" t="s">
        <v>385</v>
      </c>
    </row>
    <row r="60" spans="1:6" x14ac:dyDescent="0.25">
      <c r="A60">
        <v>64</v>
      </c>
      <c r="B60" t="s">
        <v>384</v>
      </c>
      <c r="C60">
        <v>0</v>
      </c>
      <c r="D60">
        <v>0</v>
      </c>
      <c r="E60" t="s">
        <v>382</v>
      </c>
      <c r="F60" t="s">
        <v>385</v>
      </c>
    </row>
    <row r="61" spans="1:6" x14ac:dyDescent="0.25">
      <c r="A61">
        <v>65</v>
      </c>
      <c r="B61" t="s">
        <v>384</v>
      </c>
      <c r="C61">
        <v>0</v>
      </c>
      <c r="D61">
        <v>0</v>
      </c>
      <c r="E61" t="s">
        <v>382</v>
      </c>
      <c r="F61" t="s">
        <v>385</v>
      </c>
    </row>
    <row r="62" spans="1:6" x14ac:dyDescent="0.25">
      <c r="A62">
        <v>66</v>
      </c>
      <c r="B62" t="s">
        <v>384</v>
      </c>
      <c r="C62">
        <v>0</v>
      </c>
      <c r="D62">
        <v>0</v>
      </c>
      <c r="E62" t="s">
        <v>382</v>
      </c>
      <c r="F62" t="s">
        <v>385</v>
      </c>
    </row>
    <row r="63" spans="1:6" x14ac:dyDescent="0.25">
      <c r="A63">
        <v>67</v>
      </c>
      <c r="B63" t="s">
        <v>384</v>
      </c>
      <c r="C63">
        <v>0</v>
      </c>
      <c r="D63">
        <v>0</v>
      </c>
      <c r="E63" t="s">
        <v>382</v>
      </c>
      <c r="F63" t="s">
        <v>385</v>
      </c>
    </row>
    <row r="64" spans="1:6" x14ac:dyDescent="0.25">
      <c r="A64">
        <v>68</v>
      </c>
      <c r="B64" t="s">
        <v>384</v>
      </c>
      <c r="C64">
        <v>0</v>
      </c>
      <c r="D64">
        <v>0</v>
      </c>
      <c r="E64" t="s">
        <v>382</v>
      </c>
      <c r="F64" t="s">
        <v>385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8</v>
      </c>
      <c r="B4" t="s">
        <v>384</v>
      </c>
      <c r="C4" t="s">
        <v>385</v>
      </c>
    </row>
    <row r="5" spans="1:3" x14ac:dyDescent="0.25">
      <c r="A5">
        <v>9</v>
      </c>
      <c r="B5" t="s">
        <v>384</v>
      </c>
      <c r="C5" t="s">
        <v>385</v>
      </c>
    </row>
    <row r="6" spans="1:3" x14ac:dyDescent="0.25">
      <c r="A6">
        <v>10</v>
      </c>
      <c r="B6" t="s">
        <v>384</v>
      </c>
      <c r="C6" t="s">
        <v>385</v>
      </c>
    </row>
    <row r="7" spans="1:3" x14ac:dyDescent="0.25">
      <c r="A7">
        <v>11</v>
      </c>
      <c r="B7" t="s">
        <v>384</v>
      </c>
      <c r="C7" t="s">
        <v>385</v>
      </c>
    </row>
    <row r="8" spans="1:3" x14ac:dyDescent="0.25">
      <c r="A8">
        <v>12</v>
      </c>
      <c r="B8" t="s">
        <v>384</v>
      </c>
      <c r="C8" t="s">
        <v>385</v>
      </c>
    </row>
    <row r="9" spans="1:3" x14ac:dyDescent="0.25">
      <c r="A9">
        <v>13</v>
      </c>
      <c r="B9" t="s">
        <v>384</v>
      </c>
      <c r="C9" t="s">
        <v>385</v>
      </c>
    </row>
    <row r="10" spans="1:3" x14ac:dyDescent="0.25">
      <c r="A10">
        <v>14</v>
      </c>
      <c r="B10" t="s">
        <v>384</v>
      </c>
      <c r="C10" t="s">
        <v>385</v>
      </c>
    </row>
    <row r="11" spans="1:3" x14ac:dyDescent="0.25">
      <c r="A11">
        <v>15</v>
      </c>
      <c r="B11" t="s">
        <v>384</v>
      </c>
      <c r="C11" t="s">
        <v>385</v>
      </c>
    </row>
    <row r="12" spans="1:3" x14ac:dyDescent="0.25">
      <c r="A12">
        <v>16</v>
      </c>
      <c r="B12" t="s">
        <v>384</v>
      </c>
      <c r="C12" t="s">
        <v>385</v>
      </c>
    </row>
    <row r="13" spans="1:3" x14ac:dyDescent="0.25">
      <c r="A13">
        <v>17</v>
      </c>
      <c r="B13" t="s">
        <v>384</v>
      </c>
      <c r="C13" t="s">
        <v>385</v>
      </c>
    </row>
    <row r="14" spans="1:3" x14ac:dyDescent="0.25">
      <c r="A14">
        <v>18</v>
      </c>
      <c r="B14" t="s">
        <v>384</v>
      </c>
      <c r="C14" t="s">
        <v>385</v>
      </c>
    </row>
    <row r="15" spans="1:3" x14ac:dyDescent="0.25">
      <c r="A15">
        <v>19</v>
      </c>
      <c r="B15" t="s">
        <v>384</v>
      </c>
      <c r="C15" t="s">
        <v>385</v>
      </c>
    </row>
    <row r="16" spans="1:3" x14ac:dyDescent="0.25">
      <c r="A16">
        <v>20</v>
      </c>
      <c r="B16" t="s">
        <v>384</v>
      </c>
      <c r="C16" t="s">
        <v>385</v>
      </c>
    </row>
    <row r="17" spans="1:3" x14ac:dyDescent="0.25">
      <c r="A17">
        <v>21</v>
      </c>
      <c r="B17" t="s">
        <v>384</v>
      </c>
      <c r="C17" t="s">
        <v>385</v>
      </c>
    </row>
    <row r="18" spans="1:3" x14ac:dyDescent="0.25">
      <c r="A18">
        <v>22</v>
      </c>
      <c r="B18" t="s">
        <v>384</v>
      </c>
      <c r="C18" t="s">
        <v>385</v>
      </c>
    </row>
    <row r="19" spans="1:3" x14ac:dyDescent="0.25">
      <c r="A19">
        <v>23</v>
      </c>
      <c r="B19" t="s">
        <v>384</v>
      </c>
      <c r="C19" t="s">
        <v>385</v>
      </c>
    </row>
    <row r="20" spans="1:3" x14ac:dyDescent="0.25">
      <c r="A20">
        <v>24</v>
      </c>
      <c r="B20" t="s">
        <v>384</v>
      </c>
      <c r="C20" t="s">
        <v>385</v>
      </c>
    </row>
    <row r="21" spans="1:3" x14ac:dyDescent="0.25">
      <c r="A21">
        <v>25</v>
      </c>
      <c r="B21" t="s">
        <v>384</v>
      </c>
      <c r="C21" t="s">
        <v>385</v>
      </c>
    </row>
    <row r="22" spans="1:3" x14ac:dyDescent="0.25">
      <c r="A22">
        <v>26</v>
      </c>
      <c r="B22" t="s">
        <v>384</v>
      </c>
      <c r="C22" t="s">
        <v>385</v>
      </c>
    </row>
    <row r="23" spans="1:3" x14ac:dyDescent="0.25">
      <c r="A23">
        <v>27</v>
      </c>
      <c r="B23" t="s">
        <v>384</v>
      </c>
      <c r="C23" t="s">
        <v>385</v>
      </c>
    </row>
    <row r="24" spans="1:3" x14ac:dyDescent="0.25">
      <c r="A24">
        <v>28</v>
      </c>
      <c r="B24" t="s">
        <v>384</v>
      </c>
      <c r="C24" t="s">
        <v>385</v>
      </c>
    </row>
    <row r="25" spans="1:3" x14ac:dyDescent="0.25">
      <c r="A25">
        <v>29</v>
      </c>
      <c r="B25" t="s">
        <v>384</v>
      </c>
      <c r="C25" t="s">
        <v>385</v>
      </c>
    </row>
    <row r="26" spans="1:3" x14ac:dyDescent="0.25">
      <c r="A26">
        <v>30</v>
      </c>
      <c r="B26" t="s">
        <v>384</v>
      </c>
      <c r="C26" t="s">
        <v>385</v>
      </c>
    </row>
    <row r="27" spans="1:3" x14ac:dyDescent="0.25">
      <c r="A27">
        <v>31</v>
      </c>
      <c r="B27" t="s">
        <v>384</v>
      </c>
      <c r="C27" t="s">
        <v>385</v>
      </c>
    </row>
    <row r="28" spans="1:3" x14ac:dyDescent="0.25">
      <c r="A28">
        <v>32</v>
      </c>
      <c r="B28" t="s">
        <v>384</v>
      </c>
      <c r="C28" t="s">
        <v>385</v>
      </c>
    </row>
    <row r="29" spans="1:3" x14ac:dyDescent="0.25">
      <c r="A29">
        <v>33</v>
      </c>
      <c r="B29" t="s">
        <v>384</v>
      </c>
      <c r="C29" t="s">
        <v>385</v>
      </c>
    </row>
    <row r="30" spans="1:3" x14ac:dyDescent="0.25">
      <c r="A30">
        <v>34</v>
      </c>
      <c r="B30" t="s">
        <v>384</v>
      </c>
      <c r="C30" t="s">
        <v>385</v>
      </c>
    </row>
    <row r="31" spans="1:3" x14ac:dyDescent="0.25">
      <c r="A31">
        <v>35</v>
      </c>
      <c r="B31" t="s">
        <v>384</v>
      </c>
      <c r="C31" t="s">
        <v>385</v>
      </c>
    </row>
    <row r="32" spans="1:3" x14ac:dyDescent="0.25">
      <c r="A32">
        <v>36</v>
      </c>
      <c r="B32" t="s">
        <v>384</v>
      </c>
      <c r="C32" t="s">
        <v>385</v>
      </c>
    </row>
    <row r="33" spans="1:3" x14ac:dyDescent="0.25">
      <c r="A33">
        <v>37</v>
      </c>
      <c r="B33" t="s">
        <v>384</v>
      </c>
      <c r="C33" t="s">
        <v>385</v>
      </c>
    </row>
    <row r="34" spans="1:3" x14ac:dyDescent="0.25">
      <c r="A34">
        <v>38</v>
      </c>
      <c r="B34" t="s">
        <v>384</v>
      </c>
      <c r="C34" t="s">
        <v>385</v>
      </c>
    </row>
    <row r="35" spans="1:3" x14ac:dyDescent="0.25">
      <c r="A35">
        <v>39</v>
      </c>
      <c r="B35" t="s">
        <v>384</v>
      </c>
      <c r="C35" t="s">
        <v>385</v>
      </c>
    </row>
    <row r="36" spans="1:3" x14ac:dyDescent="0.25">
      <c r="A36">
        <v>40</v>
      </c>
      <c r="B36" t="s">
        <v>384</v>
      </c>
      <c r="C36" t="s">
        <v>385</v>
      </c>
    </row>
    <row r="37" spans="1:3" x14ac:dyDescent="0.25">
      <c r="A37">
        <v>41</v>
      </c>
      <c r="B37" t="s">
        <v>384</v>
      </c>
      <c r="C37" t="s">
        <v>385</v>
      </c>
    </row>
    <row r="38" spans="1:3" x14ac:dyDescent="0.25">
      <c r="A38">
        <v>42</v>
      </c>
      <c r="B38" t="s">
        <v>384</v>
      </c>
      <c r="C38" t="s">
        <v>385</v>
      </c>
    </row>
    <row r="39" spans="1:3" x14ac:dyDescent="0.25">
      <c r="A39">
        <v>43</v>
      </c>
      <c r="B39" t="s">
        <v>384</v>
      </c>
      <c r="C39" t="s">
        <v>385</v>
      </c>
    </row>
    <row r="40" spans="1:3" x14ac:dyDescent="0.25">
      <c r="A40">
        <v>44</v>
      </c>
      <c r="B40" t="s">
        <v>384</v>
      </c>
      <c r="C40" t="s">
        <v>385</v>
      </c>
    </row>
    <row r="41" spans="1:3" x14ac:dyDescent="0.25">
      <c r="A41">
        <v>45</v>
      </c>
      <c r="B41" t="s">
        <v>384</v>
      </c>
      <c r="C41" t="s">
        <v>385</v>
      </c>
    </row>
    <row r="42" spans="1:3" x14ac:dyDescent="0.25">
      <c r="A42">
        <v>46</v>
      </c>
      <c r="B42" t="s">
        <v>384</v>
      </c>
      <c r="C42" t="s">
        <v>385</v>
      </c>
    </row>
    <row r="43" spans="1:3" x14ac:dyDescent="0.25">
      <c r="A43">
        <v>47</v>
      </c>
      <c r="B43" t="s">
        <v>384</v>
      </c>
      <c r="C43" t="s">
        <v>385</v>
      </c>
    </row>
    <row r="44" spans="1:3" x14ac:dyDescent="0.25">
      <c r="A44">
        <v>48</v>
      </c>
      <c r="B44" t="s">
        <v>384</v>
      </c>
      <c r="C44" t="s">
        <v>385</v>
      </c>
    </row>
    <row r="45" spans="1:3" x14ac:dyDescent="0.25">
      <c r="A45">
        <v>49</v>
      </c>
      <c r="B45" t="s">
        <v>384</v>
      </c>
      <c r="C45" t="s">
        <v>385</v>
      </c>
    </row>
    <row r="46" spans="1:3" x14ac:dyDescent="0.25">
      <c r="A46">
        <v>50</v>
      </c>
      <c r="B46" t="s">
        <v>384</v>
      </c>
      <c r="C46" t="s">
        <v>385</v>
      </c>
    </row>
    <row r="47" spans="1:3" x14ac:dyDescent="0.25">
      <c r="A47">
        <v>51</v>
      </c>
      <c r="B47" t="s">
        <v>384</v>
      </c>
      <c r="C47" t="s">
        <v>385</v>
      </c>
    </row>
    <row r="48" spans="1:3" x14ac:dyDescent="0.25">
      <c r="A48">
        <v>52</v>
      </c>
      <c r="B48" t="s">
        <v>384</v>
      </c>
      <c r="C48" t="s">
        <v>385</v>
      </c>
    </row>
    <row r="49" spans="1:3" x14ac:dyDescent="0.25">
      <c r="A49">
        <v>53</v>
      </c>
      <c r="B49" t="s">
        <v>384</v>
      </c>
      <c r="C49" t="s">
        <v>385</v>
      </c>
    </row>
    <row r="50" spans="1:3" x14ac:dyDescent="0.25">
      <c r="A50">
        <v>54</v>
      </c>
      <c r="B50" t="s">
        <v>384</v>
      </c>
      <c r="C50" t="s">
        <v>385</v>
      </c>
    </row>
    <row r="51" spans="1:3" x14ac:dyDescent="0.25">
      <c r="A51">
        <v>55</v>
      </c>
      <c r="B51" t="s">
        <v>384</v>
      </c>
      <c r="C51" t="s">
        <v>385</v>
      </c>
    </row>
    <row r="52" spans="1:3" x14ac:dyDescent="0.25">
      <c r="A52">
        <v>56</v>
      </c>
      <c r="B52" t="s">
        <v>384</v>
      </c>
      <c r="C52" t="s">
        <v>385</v>
      </c>
    </row>
    <row r="53" spans="1:3" x14ac:dyDescent="0.25">
      <c r="A53">
        <v>57</v>
      </c>
      <c r="B53" t="s">
        <v>384</v>
      </c>
      <c r="C53" t="s">
        <v>385</v>
      </c>
    </row>
    <row r="54" spans="1:3" x14ac:dyDescent="0.25">
      <c r="A54">
        <v>58</v>
      </c>
      <c r="B54" t="s">
        <v>384</v>
      </c>
      <c r="C54" t="s">
        <v>385</v>
      </c>
    </row>
    <row r="55" spans="1:3" x14ac:dyDescent="0.25">
      <c r="A55">
        <v>59</v>
      </c>
      <c r="B55" t="s">
        <v>384</v>
      </c>
      <c r="C55" t="s">
        <v>385</v>
      </c>
    </row>
    <row r="56" spans="1:3" x14ac:dyDescent="0.25">
      <c r="A56">
        <v>60</v>
      </c>
      <c r="B56" t="s">
        <v>384</v>
      </c>
      <c r="C56" t="s">
        <v>385</v>
      </c>
    </row>
    <row r="57" spans="1:3" x14ac:dyDescent="0.25">
      <c r="A57">
        <v>61</v>
      </c>
      <c r="B57" t="s">
        <v>384</v>
      </c>
      <c r="C57" t="s">
        <v>385</v>
      </c>
    </row>
    <row r="58" spans="1:3" x14ac:dyDescent="0.25">
      <c r="A58">
        <v>62</v>
      </c>
      <c r="B58" t="s">
        <v>384</v>
      </c>
      <c r="C58" t="s">
        <v>385</v>
      </c>
    </row>
    <row r="59" spans="1:3" x14ac:dyDescent="0.25">
      <c r="A59">
        <v>63</v>
      </c>
      <c r="B59" t="s">
        <v>384</v>
      </c>
      <c r="C59" t="s">
        <v>385</v>
      </c>
    </row>
    <row r="60" spans="1:3" x14ac:dyDescent="0.25">
      <c r="A60">
        <v>64</v>
      </c>
      <c r="B60" t="s">
        <v>384</v>
      </c>
      <c r="C60" t="s">
        <v>385</v>
      </c>
    </row>
    <row r="61" spans="1:3" x14ac:dyDescent="0.25">
      <c r="A61">
        <v>65</v>
      </c>
      <c r="B61" t="s">
        <v>384</v>
      </c>
      <c r="C61" t="s">
        <v>385</v>
      </c>
    </row>
    <row r="62" spans="1:3" x14ac:dyDescent="0.25">
      <c r="A62">
        <v>66</v>
      </c>
      <c r="B62" t="s">
        <v>384</v>
      </c>
      <c r="C62" t="s">
        <v>385</v>
      </c>
    </row>
    <row r="63" spans="1:3" x14ac:dyDescent="0.25">
      <c r="A63">
        <v>67</v>
      </c>
      <c r="B63" t="s">
        <v>384</v>
      </c>
      <c r="C63" t="s">
        <v>385</v>
      </c>
    </row>
    <row r="64" spans="1:3" x14ac:dyDescent="0.25">
      <c r="A64">
        <v>68</v>
      </c>
      <c r="B64" t="s">
        <v>384</v>
      </c>
      <c r="C64" t="s">
        <v>385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F64"/>
  <sheetViews>
    <sheetView topLeftCell="A39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8</v>
      </c>
      <c r="B4" t="s">
        <v>393</v>
      </c>
      <c r="C4">
        <v>0</v>
      </c>
      <c r="D4">
        <f>C4</f>
        <v>0</v>
      </c>
      <c r="E4" t="s">
        <v>382</v>
      </c>
      <c r="F4" t="s">
        <v>383</v>
      </c>
    </row>
    <row r="5" spans="1:6" x14ac:dyDescent="0.25">
      <c r="A5">
        <v>9</v>
      </c>
      <c r="B5" t="s">
        <v>393</v>
      </c>
      <c r="C5">
        <v>9465.4299999999967</v>
      </c>
      <c r="D5">
        <f t="shared" ref="D5:D64" si="0">C5</f>
        <v>9465.4299999999967</v>
      </c>
      <c r="E5" t="s">
        <v>382</v>
      </c>
      <c r="F5" t="s">
        <v>383</v>
      </c>
    </row>
    <row r="6" spans="1:6" x14ac:dyDescent="0.25">
      <c r="A6">
        <v>10</v>
      </c>
      <c r="B6" t="s">
        <v>393</v>
      </c>
      <c r="C6">
        <v>5092.0399999999991</v>
      </c>
      <c r="D6">
        <f t="shared" si="0"/>
        <v>5092.0399999999991</v>
      </c>
      <c r="E6" t="s">
        <v>382</v>
      </c>
      <c r="F6" t="s">
        <v>383</v>
      </c>
    </row>
    <row r="7" spans="1:6" x14ac:dyDescent="0.25">
      <c r="A7">
        <v>11</v>
      </c>
      <c r="B7" t="s">
        <v>393</v>
      </c>
      <c r="C7">
        <v>7093.1100000000006</v>
      </c>
      <c r="D7">
        <f t="shared" si="0"/>
        <v>7093.1100000000006</v>
      </c>
      <c r="E7" t="s">
        <v>382</v>
      </c>
      <c r="F7" t="s">
        <v>383</v>
      </c>
    </row>
    <row r="8" spans="1:6" x14ac:dyDescent="0.25">
      <c r="A8">
        <v>12</v>
      </c>
      <c r="B8" t="s">
        <v>393</v>
      </c>
      <c r="C8">
        <v>6005.75</v>
      </c>
      <c r="D8">
        <f t="shared" si="0"/>
        <v>6005.75</v>
      </c>
      <c r="E8" t="s">
        <v>382</v>
      </c>
      <c r="F8" t="s">
        <v>383</v>
      </c>
    </row>
    <row r="9" spans="1:6" x14ac:dyDescent="0.25">
      <c r="A9">
        <v>13</v>
      </c>
      <c r="B9" t="s">
        <v>393</v>
      </c>
      <c r="C9">
        <v>9465.4299999999967</v>
      </c>
      <c r="D9">
        <f t="shared" si="0"/>
        <v>9465.4299999999967</v>
      </c>
      <c r="E9" t="s">
        <v>382</v>
      </c>
      <c r="F9" t="s">
        <v>383</v>
      </c>
    </row>
    <row r="10" spans="1:6" x14ac:dyDescent="0.25">
      <c r="A10">
        <v>14</v>
      </c>
      <c r="B10" t="s">
        <v>393</v>
      </c>
      <c r="C10">
        <v>9465.4299999999967</v>
      </c>
      <c r="D10">
        <f t="shared" si="0"/>
        <v>9465.4299999999967</v>
      </c>
      <c r="E10" t="s">
        <v>382</v>
      </c>
      <c r="F10" t="s">
        <v>383</v>
      </c>
    </row>
    <row r="11" spans="1:6" x14ac:dyDescent="0.25">
      <c r="A11">
        <v>15</v>
      </c>
      <c r="B11" t="s">
        <v>393</v>
      </c>
      <c r="C11">
        <v>7095.25</v>
      </c>
      <c r="D11">
        <f t="shared" si="0"/>
        <v>7095.25</v>
      </c>
      <c r="E11" t="s">
        <v>382</v>
      </c>
      <c r="F11" t="s">
        <v>383</v>
      </c>
    </row>
    <row r="12" spans="1:6" x14ac:dyDescent="0.25">
      <c r="A12">
        <v>16</v>
      </c>
      <c r="B12" t="s">
        <v>393</v>
      </c>
      <c r="C12">
        <v>4926.8900000000012</v>
      </c>
      <c r="D12">
        <f t="shared" si="0"/>
        <v>4926.8900000000012</v>
      </c>
      <c r="E12" t="s">
        <v>382</v>
      </c>
      <c r="F12" t="s">
        <v>383</v>
      </c>
    </row>
    <row r="13" spans="1:6" x14ac:dyDescent="0.25">
      <c r="A13">
        <v>17</v>
      </c>
      <c r="B13" t="s">
        <v>393</v>
      </c>
      <c r="C13">
        <v>9168.61</v>
      </c>
      <c r="D13">
        <f t="shared" si="0"/>
        <v>9168.61</v>
      </c>
      <c r="E13" t="s">
        <v>382</v>
      </c>
      <c r="F13" t="s">
        <v>383</v>
      </c>
    </row>
    <row r="14" spans="1:6" x14ac:dyDescent="0.25">
      <c r="A14">
        <v>18</v>
      </c>
      <c r="B14" t="s">
        <v>393</v>
      </c>
      <c r="C14">
        <v>0</v>
      </c>
      <c r="D14">
        <f t="shared" si="0"/>
        <v>0</v>
      </c>
      <c r="E14" t="s">
        <v>382</v>
      </c>
      <c r="F14" t="s">
        <v>383</v>
      </c>
    </row>
    <row r="15" spans="1:6" x14ac:dyDescent="0.25">
      <c r="A15">
        <v>19</v>
      </c>
      <c r="B15" t="s">
        <v>393</v>
      </c>
      <c r="C15">
        <v>11256.97</v>
      </c>
      <c r="D15">
        <f t="shared" si="0"/>
        <v>11256.97</v>
      </c>
      <c r="E15" t="s">
        <v>382</v>
      </c>
      <c r="F15" t="s">
        <v>383</v>
      </c>
    </row>
    <row r="16" spans="1:6" x14ac:dyDescent="0.25">
      <c r="A16">
        <v>20</v>
      </c>
      <c r="B16" t="s">
        <v>393</v>
      </c>
      <c r="C16">
        <v>9908.19</v>
      </c>
      <c r="D16">
        <f t="shared" si="0"/>
        <v>9908.19</v>
      </c>
      <c r="E16" t="s">
        <v>382</v>
      </c>
      <c r="F16" t="s">
        <v>383</v>
      </c>
    </row>
    <row r="17" spans="1:6" x14ac:dyDescent="0.25">
      <c r="A17">
        <v>21</v>
      </c>
      <c r="B17" t="s">
        <v>393</v>
      </c>
      <c r="C17">
        <v>4817.99</v>
      </c>
      <c r="D17">
        <f t="shared" si="0"/>
        <v>4817.99</v>
      </c>
      <c r="E17" t="s">
        <v>382</v>
      </c>
      <c r="F17" t="s">
        <v>383</v>
      </c>
    </row>
    <row r="18" spans="1:6" x14ac:dyDescent="0.25">
      <c r="A18">
        <v>22</v>
      </c>
      <c r="B18" t="s">
        <v>393</v>
      </c>
      <c r="C18">
        <v>9908.19</v>
      </c>
      <c r="D18">
        <f t="shared" si="0"/>
        <v>9908.19</v>
      </c>
      <c r="E18" t="s">
        <v>382</v>
      </c>
      <c r="F18" t="s">
        <v>383</v>
      </c>
    </row>
    <row r="19" spans="1:6" x14ac:dyDescent="0.25">
      <c r="A19">
        <v>23</v>
      </c>
      <c r="B19" t="s">
        <v>393</v>
      </c>
      <c r="C19">
        <v>7978.4699999999993</v>
      </c>
      <c r="D19">
        <f t="shared" si="0"/>
        <v>7978.4699999999993</v>
      </c>
      <c r="E19" t="s">
        <v>382</v>
      </c>
      <c r="F19" t="s">
        <v>383</v>
      </c>
    </row>
    <row r="20" spans="1:6" x14ac:dyDescent="0.25">
      <c r="A20">
        <v>24</v>
      </c>
      <c r="B20" t="s">
        <v>393</v>
      </c>
      <c r="C20">
        <v>7295.4699999999993</v>
      </c>
      <c r="D20">
        <f t="shared" si="0"/>
        <v>7295.4699999999993</v>
      </c>
      <c r="E20" t="s">
        <v>382</v>
      </c>
      <c r="F20" t="s">
        <v>383</v>
      </c>
    </row>
    <row r="21" spans="1:6" x14ac:dyDescent="0.25">
      <c r="A21">
        <v>25</v>
      </c>
      <c r="B21" t="s">
        <v>393</v>
      </c>
      <c r="C21">
        <v>4426.7800000000007</v>
      </c>
      <c r="D21">
        <f t="shared" si="0"/>
        <v>4426.7800000000007</v>
      </c>
      <c r="E21" t="s">
        <v>382</v>
      </c>
      <c r="F21" t="s">
        <v>383</v>
      </c>
    </row>
    <row r="22" spans="1:6" x14ac:dyDescent="0.25">
      <c r="A22">
        <v>26</v>
      </c>
      <c r="B22" t="s">
        <v>393</v>
      </c>
      <c r="C22">
        <v>5230.67</v>
      </c>
      <c r="D22">
        <f t="shared" si="0"/>
        <v>5230.67</v>
      </c>
      <c r="E22" t="s">
        <v>382</v>
      </c>
      <c r="F22" t="s">
        <v>383</v>
      </c>
    </row>
    <row r="23" spans="1:6" x14ac:dyDescent="0.25">
      <c r="A23">
        <v>27</v>
      </c>
      <c r="B23" t="s">
        <v>393</v>
      </c>
      <c r="C23">
        <v>4926.7200000000012</v>
      </c>
      <c r="D23">
        <f t="shared" si="0"/>
        <v>4926.7200000000012</v>
      </c>
      <c r="E23" t="s">
        <v>382</v>
      </c>
      <c r="F23" t="s">
        <v>383</v>
      </c>
    </row>
    <row r="24" spans="1:6" x14ac:dyDescent="0.25">
      <c r="A24">
        <v>28</v>
      </c>
      <c r="B24" t="s">
        <v>393</v>
      </c>
      <c r="C24">
        <v>7978.4699999999993</v>
      </c>
      <c r="D24">
        <f t="shared" si="0"/>
        <v>7978.4699999999993</v>
      </c>
      <c r="E24" t="s">
        <v>382</v>
      </c>
      <c r="F24" t="s">
        <v>383</v>
      </c>
    </row>
    <row r="25" spans="1:6" x14ac:dyDescent="0.25">
      <c r="A25">
        <v>29</v>
      </c>
      <c r="B25" t="s">
        <v>393</v>
      </c>
      <c r="C25">
        <v>5092.2000000000007</v>
      </c>
      <c r="D25">
        <f t="shared" si="0"/>
        <v>5092.2000000000007</v>
      </c>
      <c r="E25" t="s">
        <v>382</v>
      </c>
      <c r="F25" t="s">
        <v>383</v>
      </c>
    </row>
    <row r="26" spans="1:6" x14ac:dyDescent="0.25">
      <c r="A26">
        <v>30</v>
      </c>
      <c r="B26" t="s">
        <v>393</v>
      </c>
      <c r="C26">
        <v>4976.1499999999996</v>
      </c>
      <c r="D26">
        <f t="shared" si="0"/>
        <v>4976.1499999999996</v>
      </c>
      <c r="E26" t="s">
        <v>382</v>
      </c>
      <c r="F26" t="s">
        <v>383</v>
      </c>
    </row>
    <row r="27" spans="1:6" x14ac:dyDescent="0.25">
      <c r="A27">
        <v>31</v>
      </c>
      <c r="B27" t="s">
        <v>393</v>
      </c>
      <c r="C27">
        <v>4557.5300000000007</v>
      </c>
      <c r="D27">
        <f t="shared" si="0"/>
        <v>4557.5300000000007</v>
      </c>
      <c r="E27" t="s">
        <v>382</v>
      </c>
      <c r="F27" t="s">
        <v>383</v>
      </c>
    </row>
    <row r="28" spans="1:6" x14ac:dyDescent="0.25">
      <c r="A28">
        <v>32</v>
      </c>
      <c r="B28" t="s">
        <v>393</v>
      </c>
      <c r="C28">
        <v>5062.4700000000012</v>
      </c>
      <c r="D28">
        <f t="shared" si="0"/>
        <v>5062.4700000000012</v>
      </c>
      <c r="E28" t="s">
        <v>382</v>
      </c>
      <c r="F28" t="s">
        <v>383</v>
      </c>
    </row>
    <row r="29" spans="1:6" x14ac:dyDescent="0.25">
      <c r="A29">
        <v>33</v>
      </c>
      <c r="B29" t="s">
        <v>393</v>
      </c>
      <c r="C29">
        <v>5062.6400000000012</v>
      </c>
      <c r="D29">
        <f t="shared" si="0"/>
        <v>5062.6400000000012</v>
      </c>
      <c r="E29" t="s">
        <v>382</v>
      </c>
      <c r="F29" t="s">
        <v>383</v>
      </c>
    </row>
    <row r="30" spans="1:6" x14ac:dyDescent="0.25">
      <c r="A30">
        <v>34</v>
      </c>
      <c r="B30" t="s">
        <v>393</v>
      </c>
      <c r="C30">
        <v>0</v>
      </c>
      <c r="D30">
        <f t="shared" si="0"/>
        <v>0</v>
      </c>
      <c r="E30" t="s">
        <v>382</v>
      </c>
      <c r="F30" t="s">
        <v>383</v>
      </c>
    </row>
    <row r="31" spans="1:6" x14ac:dyDescent="0.25">
      <c r="A31">
        <v>35</v>
      </c>
      <c r="B31" t="s">
        <v>393</v>
      </c>
      <c r="C31">
        <v>2079.5400000000004</v>
      </c>
      <c r="D31">
        <f t="shared" si="0"/>
        <v>2079.5400000000004</v>
      </c>
      <c r="E31" t="s">
        <v>382</v>
      </c>
      <c r="F31" t="s">
        <v>383</v>
      </c>
    </row>
    <row r="32" spans="1:6" x14ac:dyDescent="0.25">
      <c r="A32">
        <v>36</v>
      </c>
      <c r="B32" t="s">
        <v>393</v>
      </c>
      <c r="C32">
        <v>4215.68</v>
      </c>
      <c r="D32">
        <f t="shared" si="0"/>
        <v>4215.68</v>
      </c>
      <c r="E32" t="s">
        <v>382</v>
      </c>
      <c r="F32" t="s">
        <v>383</v>
      </c>
    </row>
    <row r="33" spans="1:6" x14ac:dyDescent="0.25">
      <c r="A33">
        <v>37</v>
      </c>
      <c r="B33" t="s">
        <v>393</v>
      </c>
      <c r="C33">
        <v>4217.3899999999994</v>
      </c>
      <c r="D33">
        <f t="shared" si="0"/>
        <v>4217.3899999999994</v>
      </c>
      <c r="E33" t="s">
        <v>382</v>
      </c>
      <c r="F33" t="s">
        <v>383</v>
      </c>
    </row>
    <row r="34" spans="1:6" x14ac:dyDescent="0.25">
      <c r="A34">
        <v>38</v>
      </c>
      <c r="B34" t="s">
        <v>393</v>
      </c>
      <c r="C34">
        <v>4002.63</v>
      </c>
      <c r="D34">
        <f t="shared" si="0"/>
        <v>4002.63</v>
      </c>
      <c r="E34" t="s">
        <v>382</v>
      </c>
      <c r="F34" t="s">
        <v>383</v>
      </c>
    </row>
    <row r="35" spans="1:6" x14ac:dyDescent="0.25">
      <c r="A35">
        <v>39</v>
      </c>
      <c r="B35" t="s">
        <v>393</v>
      </c>
      <c r="C35">
        <v>4959.51</v>
      </c>
      <c r="D35">
        <f t="shared" si="0"/>
        <v>4959.51</v>
      </c>
      <c r="E35" t="s">
        <v>382</v>
      </c>
      <c r="F35" t="s">
        <v>383</v>
      </c>
    </row>
    <row r="36" spans="1:6" x14ac:dyDescent="0.25">
      <c r="A36">
        <v>40</v>
      </c>
      <c r="B36" t="s">
        <v>393</v>
      </c>
      <c r="C36">
        <v>439.7</v>
      </c>
      <c r="D36">
        <f t="shared" si="0"/>
        <v>439.7</v>
      </c>
      <c r="E36" t="s">
        <v>382</v>
      </c>
      <c r="F36" t="s">
        <v>383</v>
      </c>
    </row>
    <row r="37" spans="1:6" x14ac:dyDescent="0.25">
      <c r="A37">
        <v>41</v>
      </c>
      <c r="B37" t="s">
        <v>393</v>
      </c>
      <c r="C37">
        <v>4002.0600000000004</v>
      </c>
      <c r="D37">
        <f t="shared" si="0"/>
        <v>4002.0600000000004</v>
      </c>
      <c r="E37" t="s">
        <v>382</v>
      </c>
      <c r="F37" t="s">
        <v>383</v>
      </c>
    </row>
    <row r="38" spans="1:6" x14ac:dyDescent="0.25">
      <c r="A38">
        <v>42</v>
      </c>
      <c r="B38" t="s">
        <v>393</v>
      </c>
      <c r="C38">
        <v>5092.0399999999991</v>
      </c>
      <c r="D38">
        <f t="shared" si="0"/>
        <v>5092.0399999999991</v>
      </c>
      <c r="E38" t="s">
        <v>382</v>
      </c>
      <c r="F38" t="s">
        <v>383</v>
      </c>
    </row>
    <row r="39" spans="1:6" x14ac:dyDescent="0.25">
      <c r="A39">
        <v>43</v>
      </c>
      <c r="B39" t="s">
        <v>393</v>
      </c>
      <c r="C39">
        <v>14471.024999999996</v>
      </c>
      <c r="D39">
        <f t="shared" si="0"/>
        <v>14471.024999999996</v>
      </c>
      <c r="E39" t="s">
        <v>382</v>
      </c>
      <c r="F39" t="s">
        <v>383</v>
      </c>
    </row>
    <row r="40" spans="1:6" x14ac:dyDescent="0.25">
      <c r="A40">
        <v>44</v>
      </c>
      <c r="B40" t="s">
        <v>393</v>
      </c>
      <c r="C40">
        <v>8756.77</v>
      </c>
      <c r="D40">
        <f t="shared" si="0"/>
        <v>8756.77</v>
      </c>
      <c r="E40" t="s">
        <v>382</v>
      </c>
      <c r="F40" t="s">
        <v>383</v>
      </c>
    </row>
    <row r="41" spans="1:6" x14ac:dyDescent="0.25">
      <c r="A41">
        <v>45</v>
      </c>
      <c r="B41" t="s">
        <v>393</v>
      </c>
      <c r="C41">
        <v>6025.9699999999993</v>
      </c>
      <c r="D41">
        <f t="shared" si="0"/>
        <v>6025.9699999999993</v>
      </c>
      <c r="E41" t="s">
        <v>382</v>
      </c>
      <c r="F41" t="s">
        <v>383</v>
      </c>
    </row>
    <row r="42" spans="1:6" x14ac:dyDescent="0.25">
      <c r="A42">
        <v>46</v>
      </c>
      <c r="B42" t="s">
        <v>393</v>
      </c>
      <c r="C42">
        <v>5092.0399999999991</v>
      </c>
      <c r="D42">
        <f t="shared" si="0"/>
        <v>5092.0399999999991</v>
      </c>
      <c r="E42" t="s">
        <v>382</v>
      </c>
      <c r="F42" t="s">
        <v>383</v>
      </c>
    </row>
    <row r="43" spans="1:6" x14ac:dyDescent="0.25">
      <c r="A43">
        <v>47</v>
      </c>
      <c r="B43" t="s">
        <v>393</v>
      </c>
      <c r="C43">
        <v>5092.0399999999991</v>
      </c>
      <c r="D43">
        <f t="shared" si="0"/>
        <v>5092.0399999999991</v>
      </c>
      <c r="E43" t="s">
        <v>382</v>
      </c>
      <c r="F43" t="s">
        <v>383</v>
      </c>
    </row>
    <row r="44" spans="1:6" x14ac:dyDescent="0.25">
      <c r="A44">
        <v>48</v>
      </c>
      <c r="B44" t="s">
        <v>393</v>
      </c>
      <c r="C44">
        <v>5092.0399999999991</v>
      </c>
      <c r="D44">
        <f t="shared" si="0"/>
        <v>5092.0399999999991</v>
      </c>
      <c r="E44" t="s">
        <v>382</v>
      </c>
      <c r="F44" t="s">
        <v>383</v>
      </c>
    </row>
    <row r="45" spans="1:6" x14ac:dyDescent="0.25">
      <c r="A45">
        <v>49</v>
      </c>
      <c r="B45" t="s">
        <v>393</v>
      </c>
      <c r="C45">
        <v>4865.7200000000012</v>
      </c>
      <c r="D45">
        <f t="shared" si="0"/>
        <v>4865.7200000000012</v>
      </c>
      <c r="E45" t="s">
        <v>382</v>
      </c>
      <c r="F45" t="s">
        <v>383</v>
      </c>
    </row>
    <row r="46" spans="1:6" x14ac:dyDescent="0.25">
      <c r="A46">
        <v>50</v>
      </c>
      <c r="B46" t="s">
        <v>393</v>
      </c>
      <c r="C46">
        <v>5088.17</v>
      </c>
      <c r="D46">
        <f t="shared" si="0"/>
        <v>5088.17</v>
      </c>
      <c r="E46" t="s">
        <v>382</v>
      </c>
      <c r="F46" t="s">
        <v>383</v>
      </c>
    </row>
    <row r="47" spans="1:6" x14ac:dyDescent="0.25">
      <c r="A47">
        <v>51</v>
      </c>
      <c r="B47" t="s">
        <v>393</v>
      </c>
      <c r="C47">
        <v>8520.1</v>
      </c>
      <c r="D47">
        <f t="shared" si="0"/>
        <v>8520.1</v>
      </c>
      <c r="E47" t="s">
        <v>382</v>
      </c>
      <c r="F47" t="s">
        <v>383</v>
      </c>
    </row>
    <row r="48" spans="1:6" x14ac:dyDescent="0.25">
      <c r="A48">
        <v>52</v>
      </c>
      <c r="B48" t="s">
        <v>393</v>
      </c>
      <c r="C48">
        <v>13206.63</v>
      </c>
      <c r="D48">
        <f t="shared" si="0"/>
        <v>13206.63</v>
      </c>
      <c r="E48" t="s">
        <v>382</v>
      </c>
      <c r="F48" t="s">
        <v>383</v>
      </c>
    </row>
    <row r="49" spans="1:6" x14ac:dyDescent="0.25">
      <c r="A49">
        <v>53</v>
      </c>
      <c r="B49" t="s">
        <v>393</v>
      </c>
      <c r="C49">
        <v>5092.0399999999991</v>
      </c>
      <c r="D49">
        <f t="shared" si="0"/>
        <v>5092.0399999999991</v>
      </c>
      <c r="E49" t="s">
        <v>382</v>
      </c>
      <c r="F49" t="s">
        <v>383</v>
      </c>
    </row>
    <row r="50" spans="1:6" x14ac:dyDescent="0.25">
      <c r="A50">
        <v>54</v>
      </c>
      <c r="B50" t="s">
        <v>393</v>
      </c>
      <c r="C50">
        <v>4927.0600000000013</v>
      </c>
      <c r="D50">
        <f t="shared" si="0"/>
        <v>4927.0600000000013</v>
      </c>
      <c r="E50" t="s">
        <v>382</v>
      </c>
      <c r="F50" t="s">
        <v>383</v>
      </c>
    </row>
    <row r="51" spans="1:6" x14ac:dyDescent="0.25">
      <c r="A51">
        <v>55</v>
      </c>
      <c r="B51" t="s">
        <v>393</v>
      </c>
      <c r="C51">
        <v>4926.7200000000012</v>
      </c>
      <c r="D51">
        <f t="shared" si="0"/>
        <v>4926.7200000000012</v>
      </c>
      <c r="E51" t="s">
        <v>382</v>
      </c>
      <c r="F51" t="s">
        <v>383</v>
      </c>
    </row>
    <row r="52" spans="1:6" x14ac:dyDescent="0.25">
      <c r="A52">
        <v>56</v>
      </c>
      <c r="B52" t="s">
        <v>393</v>
      </c>
      <c r="C52">
        <v>5089.6100000000006</v>
      </c>
      <c r="D52">
        <f t="shared" si="0"/>
        <v>5089.6100000000006</v>
      </c>
      <c r="E52" t="s">
        <v>382</v>
      </c>
      <c r="F52" t="s">
        <v>383</v>
      </c>
    </row>
    <row r="53" spans="1:6" x14ac:dyDescent="0.25">
      <c r="A53">
        <v>57</v>
      </c>
      <c r="B53" t="s">
        <v>393</v>
      </c>
      <c r="C53">
        <v>5092.2000000000007</v>
      </c>
      <c r="D53">
        <f t="shared" si="0"/>
        <v>5092.2000000000007</v>
      </c>
      <c r="E53" t="s">
        <v>382</v>
      </c>
      <c r="F53" t="s">
        <v>383</v>
      </c>
    </row>
    <row r="54" spans="1:6" x14ac:dyDescent="0.25">
      <c r="A54">
        <v>58</v>
      </c>
      <c r="B54" t="s">
        <v>393</v>
      </c>
      <c r="C54">
        <v>4926.7200000000012</v>
      </c>
      <c r="D54">
        <f t="shared" si="0"/>
        <v>4926.7200000000012</v>
      </c>
      <c r="E54" t="s">
        <v>382</v>
      </c>
      <c r="F54" t="s">
        <v>383</v>
      </c>
    </row>
    <row r="55" spans="1:6" x14ac:dyDescent="0.25">
      <c r="A55">
        <v>59</v>
      </c>
      <c r="B55" t="s">
        <v>393</v>
      </c>
      <c r="C55">
        <v>4925.5300000000007</v>
      </c>
      <c r="D55">
        <f t="shared" si="0"/>
        <v>4925.5300000000007</v>
      </c>
      <c r="E55" t="s">
        <v>382</v>
      </c>
      <c r="F55" t="s">
        <v>383</v>
      </c>
    </row>
    <row r="56" spans="1:6" x14ac:dyDescent="0.25">
      <c r="A56">
        <v>60</v>
      </c>
      <c r="B56" t="s">
        <v>393</v>
      </c>
      <c r="C56">
        <v>5675.8099999999995</v>
      </c>
      <c r="D56">
        <f t="shared" si="0"/>
        <v>5675.8099999999995</v>
      </c>
      <c r="E56" t="s">
        <v>382</v>
      </c>
      <c r="F56" t="s">
        <v>383</v>
      </c>
    </row>
    <row r="57" spans="1:6" x14ac:dyDescent="0.25">
      <c r="A57">
        <v>61</v>
      </c>
      <c r="B57" t="s">
        <v>393</v>
      </c>
      <c r="C57">
        <v>0</v>
      </c>
      <c r="D57">
        <f t="shared" si="0"/>
        <v>0</v>
      </c>
      <c r="E57" t="s">
        <v>382</v>
      </c>
      <c r="F57" t="s">
        <v>383</v>
      </c>
    </row>
    <row r="58" spans="1:6" x14ac:dyDescent="0.25">
      <c r="A58">
        <v>62</v>
      </c>
      <c r="B58" t="s">
        <v>393</v>
      </c>
      <c r="C58">
        <v>4925.2800000000007</v>
      </c>
      <c r="D58">
        <f t="shared" si="0"/>
        <v>4925.2800000000007</v>
      </c>
      <c r="E58" t="s">
        <v>382</v>
      </c>
      <c r="F58" t="s">
        <v>383</v>
      </c>
    </row>
    <row r="59" spans="1:6" x14ac:dyDescent="0.25">
      <c r="A59">
        <v>63</v>
      </c>
      <c r="B59" t="s">
        <v>393</v>
      </c>
      <c r="C59">
        <v>4790.8000000000011</v>
      </c>
      <c r="D59">
        <f t="shared" si="0"/>
        <v>4790.8000000000011</v>
      </c>
      <c r="E59" t="s">
        <v>382</v>
      </c>
      <c r="F59" t="s">
        <v>383</v>
      </c>
    </row>
    <row r="60" spans="1:6" x14ac:dyDescent="0.25">
      <c r="A60">
        <v>64</v>
      </c>
      <c r="B60" t="s">
        <v>393</v>
      </c>
      <c r="C60">
        <v>4829.3700000000008</v>
      </c>
      <c r="D60">
        <f t="shared" si="0"/>
        <v>4829.3700000000008</v>
      </c>
      <c r="E60" t="s">
        <v>382</v>
      </c>
      <c r="F60" t="s">
        <v>383</v>
      </c>
    </row>
    <row r="61" spans="1:6" x14ac:dyDescent="0.25">
      <c r="A61">
        <v>65</v>
      </c>
      <c r="B61" t="s">
        <v>393</v>
      </c>
      <c r="C61">
        <v>4926.6200000000008</v>
      </c>
      <c r="D61">
        <f t="shared" si="0"/>
        <v>4926.6200000000008</v>
      </c>
      <c r="E61" t="s">
        <v>382</v>
      </c>
      <c r="F61" t="s">
        <v>383</v>
      </c>
    </row>
    <row r="62" spans="1:6" x14ac:dyDescent="0.25">
      <c r="A62">
        <v>66</v>
      </c>
      <c r="B62" t="s">
        <v>393</v>
      </c>
      <c r="C62">
        <v>4817.33</v>
      </c>
      <c r="D62">
        <f t="shared" si="0"/>
        <v>4817.33</v>
      </c>
      <c r="E62" t="s">
        <v>382</v>
      </c>
      <c r="F62" t="s">
        <v>383</v>
      </c>
    </row>
    <row r="63" spans="1:6" x14ac:dyDescent="0.25">
      <c r="A63">
        <v>67</v>
      </c>
      <c r="B63" t="s">
        <v>393</v>
      </c>
      <c r="C63">
        <v>1692.7299999999998</v>
      </c>
      <c r="D63">
        <f t="shared" si="0"/>
        <v>1692.7299999999998</v>
      </c>
      <c r="E63" t="s">
        <v>382</v>
      </c>
      <c r="F63" t="s">
        <v>383</v>
      </c>
    </row>
    <row r="64" spans="1:6" x14ac:dyDescent="0.25">
      <c r="A64">
        <v>68</v>
      </c>
      <c r="B64" t="s">
        <v>393</v>
      </c>
      <c r="C64">
        <v>1656.83</v>
      </c>
      <c r="D64">
        <f t="shared" si="0"/>
        <v>1656.83</v>
      </c>
      <c r="E64" t="s">
        <v>382</v>
      </c>
      <c r="F64" t="s">
        <v>383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8</v>
      </c>
      <c r="B4" t="s">
        <v>384</v>
      </c>
      <c r="C4" t="s">
        <v>385</v>
      </c>
    </row>
    <row r="5" spans="1:3" x14ac:dyDescent="0.25">
      <c r="A5">
        <v>9</v>
      </c>
      <c r="B5" t="s">
        <v>384</v>
      </c>
      <c r="C5" t="s">
        <v>385</v>
      </c>
    </row>
    <row r="6" spans="1:3" x14ac:dyDescent="0.25">
      <c r="A6">
        <v>10</v>
      </c>
      <c r="B6" t="s">
        <v>384</v>
      </c>
      <c r="C6" t="s">
        <v>385</v>
      </c>
    </row>
    <row r="7" spans="1:3" x14ac:dyDescent="0.25">
      <c r="A7">
        <v>11</v>
      </c>
      <c r="B7" t="s">
        <v>384</v>
      </c>
      <c r="C7" t="s">
        <v>385</v>
      </c>
    </row>
    <row r="8" spans="1:3" x14ac:dyDescent="0.25">
      <c r="A8">
        <v>12</v>
      </c>
      <c r="B8" t="s">
        <v>384</v>
      </c>
      <c r="C8" t="s">
        <v>385</v>
      </c>
    </row>
    <row r="9" spans="1:3" x14ac:dyDescent="0.25">
      <c r="A9">
        <v>13</v>
      </c>
      <c r="B9" t="s">
        <v>384</v>
      </c>
      <c r="C9" t="s">
        <v>385</v>
      </c>
    </row>
    <row r="10" spans="1:3" x14ac:dyDescent="0.25">
      <c r="A10">
        <v>14</v>
      </c>
      <c r="B10" t="s">
        <v>384</v>
      </c>
      <c r="C10" t="s">
        <v>385</v>
      </c>
    </row>
    <row r="11" spans="1:3" x14ac:dyDescent="0.25">
      <c r="A11">
        <v>15</v>
      </c>
      <c r="B11" t="s">
        <v>384</v>
      </c>
      <c r="C11" t="s">
        <v>385</v>
      </c>
    </row>
    <row r="12" spans="1:3" x14ac:dyDescent="0.25">
      <c r="A12">
        <v>16</v>
      </c>
      <c r="B12" t="s">
        <v>384</v>
      </c>
      <c r="C12" t="s">
        <v>385</v>
      </c>
    </row>
    <row r="13" spans="1:3" x14ac:dyDescent="0.25">
      <c r="A13">
        <v>17</v>
      </c>
      <c r="B13" t="s">
        <v>384</v>
      </c>
      <c r="C13" t="s">
        <v>385</v>
      </c>
    </row>
    <row r="14" spans="1:3" x14ac:dyDescent="0.25">
      <c r="A14">
        <v>18</v>
      </c>
      <c r="B14" t="s">
        <v>384</v>
      </c>
      <c r="C14" t="s">
        <v>385</v>
      </c>
    </row>
    <row r="15" spans="1:3" x14ac:dyDescent="0.25">
      <c r="A15">
        <v>19</v>
      </c>
      <c r="B15" t="s">
        <v>384</v>
      </c>
      <c r="C15" t="s">
        <v>385</v>
      </c>
    </row>
    <row r="16" spans="1:3" x14ac:dyDescent="0.25">
      <c r="A16">
        <v>20</v>
      </c>
      <c r="B16" t="s">
        <v>384</v>
      </c>
      <c r="C16" t="s">
        <v>385</v>
      </c>
    </row>
    <row r="17" spans="1:3" x14ac:dyDescent="0.25">
      <c r="A17">
        <v>21</v>
      </c>
      <c r="B17" t="s">
        <v>384</v>
      </c>
      <c r="C17" t="s">
        <v>385</v>
      </c>
    </row>
    <row r="18" spans="1:3" x14ac:dyDescent="0.25">
      <c r="A18">
        <v>22</v>
      </c>
      <c r="B18" t="s">
        <v>384</v>
      </c>
      <c r="C18" t="s">
        <v>385</v>
      </c>
    </row>
    <row r="19" spans="1:3" x14ac:dyDescent="0.25">
      <c r="A19">
        <v>23</v>
      </c>
      <c r="B19" t="s">
        <v>384</v>
      </c>
      <c r="C19" t="s">
        <v>385</v>
      </c>
    </row>
    <row r="20" spans="1:3" x14ac:dyDescent="0.25">
      <c r="A20">
        <v>24</v>
      </c>
      <c r="B20" t="s">
        <v>384</v>
      </c>
      <c r="C20" t="s">
        <v>385</v>
      </c>
    </row>
    <row r="21" spans="1:3" x14ac:dyDescent="0.25">
      <c r="A21">
        <v>25</v>
      </c>
      <c r="B21" t="s">
        <v>384</v>
      </c>
      <c r="C21" t="s">
        <v>385</v>
      </c>
    </row>
    <row r="22" spans="1:3" x14ac:dyDescent="0.25">
      <c r="A22">
        <v>26</v>
      </c>
      <c r="B22" t="s">
        <v>384</v>
      </c>
      <c r="C22" t="s">
        <v>385</v>
      </c>
    </row>
    <row r="23" spans="1:3" x14ac:dyDescent="0.25">
      <c r="A23">
        <v>27</v>
      </c>
      <c r="B23" t="s">
        <v>384</v>
      </c>
      <c r="C23" t="s">
        <v>385</v>
      </c>
    </row>
    <row r="24" spans="1:3" x14ac:dyDescent="0.25">
      <c r="A24">
        <v>28</v>
      </c>
      <c r="B24" t="s">
        <v>384</v>
      </c>
      <c r="C24" t="s">
        <v>385</v>
      </c>
    </row>
    <row r="25" spans="1:3" x14ac:dyDescent="0.25">
      <c r="A25">
        <v>29</v>
      </c>
      <c r="B25" t="s">
        <v>384</v>
      </c>
      <c r="C25" t="s">
        <v>385</v>
      </c>
    </row>
    <row r="26" spans="1:3" x14ac:dyDescent="0.25">
      <c r="A26">
        <v>30</v>
      </c>
      <c r="B26" t="s">
        <v>384</v>
      </c>
      <c r="C26" t="s">
        <v>385</v>
      </c>
    </row>
    <row r="27" spans="1:3" x14ac:dyDescent="0.25">
      <c r="A27">
        <v>31</v>
      </c>
      <c r="B27" t="s">
        <v>384</v>
      </c>
      <c r="C27" t="s">
        <v>385</v>
      </c>
    </row>
    <row r="28" spans="1:3" x14ac:dyDescent="0.25">
      <c r="A28">
        <v>32</v>
      </c>
      <c r="B28" t="s">
        <v>384</v>
      </c>
      <c r="C28" t="s">
        <v>385</v>
      </c>
    </row>
    <row r="29" spans="1:3" x14ac:dyDescent="0.25">
      <c r="A29">
        <v>33</v>
      </c>
      <c r="B29" t="s">
        <v>384</v>
      </c>
      <c r="C29" t="s">
        <v>385</v>
      </c>
    </row>
    <row r="30" spans="1:3" x14ac:dyDescent="0.25">
      <c r="A30">
        <v>34</v>
      </c>
      <c r="B30" t="s">
        <v>384</v>
      </c>
      <c r="C30" t="s">
        <v>385</v>
      </c>
    </row>
    <row r="31" spans="1:3" x14ac:dyDescent="0.25">
      <c r="A31">
        <v>35</v>
      </c>
      <c r="B31" t="s">
        <v>384</v>
      </c>
      <c r="C31" t="s">
        <v>385</v>
      </c>
    </row>
    <row r="32" spans="1:3" x14ac:dyDescent="0.25">
      <c r="A32">
        <v>36</v>
      </c>
      <c r="B32" t="s">
        <v>384</v>
      </c>
      <c r="C32" t="s">
        <v>385</v>
      </c>
    </row>
    <row r="33" spans="1:3" x14ac:dyDescent="0.25">
      <c r="A33">
        <v>37</v>
      </c>
      <c r="B33" t="s">
        <v>384</v>
      </c>
      <c r="C33" t="s">
        <v>385</v>
      </c>
    </row>
    <row r="34" spans="1:3" x14ac:dyDescent="0.25">
      <c r="A34">
        <v>38</v>
      </c>
      <c r="B34" t="s">
        <v>384</v>
      </c>
      <c r="C34" t="s">
        <v>385</v>
      </c>
    </row>
    <row r="35" spans="1:3" x14ac:dyDescent="0.25">
      <c r="A35">
        <v>39</v>
      </c>
      <c r="B35" t="s">
        <v>384</v>
      </c>
      <c r="C35" t="s">
        <v>385</v>
      </c>
    </row>
    <row r="36" spans="1:3" x14ac:dyDescent="0.25">
      <c r="A36">
        <v>40</v>
      </c>
      <c r="B36" t="s">
        <v>384</v>
      </c>
      <c r="C36" t="s">
        <v>385</v>
      </c>
    </row>
    <row r="37" spans="1:3" x14ac:dyDescent="0.25">
      <c r="A37">
        <v>41</v>
      </c>
      <c r="B37" t="s">
        <v>384</v>
      </c>
      <c r="C37" t="s">
        <v>385</v>
      </c>
    </row>
    <row r="38" spans="1:3" x14ac:dyDescent="0.25">
      <c r="A38">
        <v>42</v>
      </c>
      <c r="B38" t="s">
        <v>384</v>
      </c>
      <c r="C38" t="s">
        <v>385</v>
      </c>
    </row>
    <row r="39" spans="1:3" x14ac:dyDescent="0.25">
      <c r="A39">
        <v>43</v>
      </c>
      <c r="B39" t="s">
        <v>384</v>
      </c>
      <c r="C39" t="s">
        <v>385</v>
      </c>
    </row>
    <row r="40" spans="1:3" x14ac:dyDescent="0.25">
      <c r="A40">
        <v>44</v>
      </c>
      <c r="B40" t="s">
        <v>384</v>
      </c>
      <c r="C40" t="s">
        <v>385</v>
      </c>
    </row>
    <row r="41" spans="1:3" x14ac:dyDescent="0.25">
      <c r="A41">
        <v>45</v>
      </c>
      <c r="B41" t="s">
        <v>384</v>
      </c>
      <c r="C41" t="s">
        <v>385</v>
      </c>
    </row>
    <row r="42" spans="1:3" x14ac:dyDescent="0.25">
      <c r="A42">
        <v>46</v>
      </c>
      <c r="B42" t="s">
        <v>384</v>
      </c>
      <c r="C42" t="s">
        <v>385</v>
      </c>
    </row>
    <row r="43" spans="1:3" x14ac:dyDescent="0.25">
      <c r="A43">
        <v>47</v>
      </c>
      <c r="B43" t="s">
        <v>384</v>
      </c>
      <c r="C43" t="s">
        <v>385</v>
      </c>
    </row>
    <row r="44" spans="1:3" x14ac:dyDescent="0.25">
      <c r="A44">
        <v>48</v>
      </c>
      <c r="B44" t="s">
        <v>384</v>
      </c>
      <c r="C44" t="s">
        <v>385</v>
      </c>
    </row>
    <row r="45" spans="1:3" x14ac:dyDescent="0.25">
      <c r="A45">
        <v>49</v>
      </c>
      <c r="B45" t="s">
        <v>384</v>
      </c>
      <c r="C45" t="s">
        <v>385</v>
      </c>
    </row>
    <row r="46" spans="1:3" x14ac:dyDescent="0.25">
      <c r="A46">
        <v>50</v>
      </c>
      <c r="B46" t="s">
        <v>384</v>
      </c>
      <c r="C46" t="s">
        <v>385</v>
      </c>
    </row>
    <row r="47" spans="1:3" x14ac:dyDescent="0.25">
      <c r="A47">
        <v>51</v>
      </c>
      <c r="B47" t="s">
        <v>384</v>
      </c>
      <c r="C47" t="s">
        <v>385</v>
      </c>
    </row>
    <row r="48" spans="1:3" x14ac:dyDescent="0.25">
      <c r="A48">
        <v>52</v>
      </c>
      <c r="B48" t="s">
        <v>384</v>
      </c>
      <c r="C48" t="s">
        <v>385</v>
      </c>
    </row>
    <row r="49" spans="1:3" x14ac:dyDescent="0.25">
      <c r="A49">
        <v>53</v>
      </c>
      <c r="B49" t="s">
        <v>384</v>
      </c>
      <c r="C49" t="s">
        <v>385</v>
      </c>
    </row>
    <row r="50" spans="1:3" x14ac:dyDescent="0.25">
      <c r="A50">
        <v>54</v>
      </c>
      <c r="B50" t="s">
        <v>384</v>
      </c>
      <c r="C50" t="s">
        <v>385</v>
      </c>
    </row>
    <row r="51" spans="1:3" x14ac:dyDescent="0.25">
      <c r="A51">
        <v>55</v>
      </c>
      <c r="B51" t="s">
        <v>384</v>
      </c>
      <c r="C51" t="s">
        <v>385</v>
      </c>
    </row>
    <row r="52" spans="1:3" x14ac:dyDescent="0.25">
      <c r="A52">
        <v>56</v>
      </c>
      <c r="B52" t="s">
        <v>384</v>
      </c>
      <c r="C52" t="s">
        <v>385</v>
      </c>
    </row>
    <row r="53" spans="1:3" x14ac:dyDescent="0.25">
      <c r="A53">
        <v>57</v>
      </c>
      <c r="B53" t="s">
        <v>384</v>
      </c>
      <c r="C53" t="s">
        <v>385</v>
      </c>
    </row>
    <row r="54" spans="1:3" x14ac:dyDescent="0.25">
      <c r="A54">
        <v>58</v>
      </c>
      <c r="B54" t="s">
        <v>384</v>
      </c>
      <c r="C54" t="s">
        <v>385</v>
      </c>
    </row>
    <row r="55" spans="1:3" x14ac:dyDescent="0.25">
      <c r="A55">
        <v>59</v>
      </c>
      <c r="B55" t="s">
        <v>384</v>
      </c>
      <c r="C55" t="s">
        <v>385</v>
      </c>
    </row>
    <row r="56" spans="1:3" x14ac:dyDescent="0.25">
      <c r="A56">
        <v>60</v>
      </c>
      <c r="B56" t="s">
        <v>384</v>
      </c>
      <c r="C56" t="s">
        <v>385</v>
      </c>
    </row>
    <row r="57" spans="1:3" x14ac:dyDescent="0.25">
      <c r="A57">
        <v>61</v>
      </c>
      <c r="B57" t="s">
        <v>384</v>
      </c>
      <c r="C57" t="s">
        <v>385</v>
      </c>
    </row>
    <row r="58" spans="1:3" x14ac:dyDescent="0.25">
      <c r="A58">
        <v>62</v>
      </c>
      <c r="B58" t="s">
        <v>384</v>
      </c>
      <c r="C58" t="s">
        <v>385</v>
      </c>
    </row>
    <row r="59" spans="1:3" x14ac:dyDescent="0.25">
      <c r="A59">
        <v>63</v>
      </c>
      <c r="B59" t="s">
        <v>384</v>
      </c>
      <c r="C59" t="s">
        <v>385</v>
      </c>
    </row>
    <row r="60" spans="1:3" x14ac:dyDescent="0.25">
      <c r="A60">
        <v>64</v>
      </c>
      <c r="B60" t="s">
        <v>384</v>
      </c>
      <c r="C60" t="s">
        <v>385</v>
      </c>
    </row>
    <row r="61" spans="1:3" x14ac:dyDescent="0.25">
      <c r="A61">
        <v>65</v>
      </c>
      <c r="B61" t="s">
        <v>384</v>
      </c>
      <c r="C61" t="s">
        <v>385</v>
      </c>
    </row>
    <row r="62" spans="1:3" x14ac:dyDescent="0.25">
      <c r="A62">
        <v>66</v>
      </c>
      <c r="B62" t="s">
        <v>384</v>
      </c>
      <c r="C62" t="s">
        <v>385</v>
      </c>
    </row>
    <row r="63" spans="1:3" x14ac:dyDescent="0.25">
      <c r="A63">
        <v>67</v>
      </c>
      <c r="B63" t="s">
        <v>384</v>
      </c>
      <c r="C63" t="s">
        <v>385</v>
      </c>
    </row>
    <row r="64" spans="1:3" x14ac:dyDescent="0.25">
      <c r="A64">
        <v>68</v>
      </c>
      <c r="B64" t="s">
        <v>384</v>
      </c>
      <c r="C64" t="s">
        <v>385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8</v>
      </c>
      <c r="B4" t="s">
        <v>386</v>
      </c>
      <c r="C4">
        <f>'Reporte de Formatos'!M8/2</f>
        <v>22617.71</v>
      </c>
      <c r="D4">
        <f>C4</f>
        <v>22617.71</v>
      </c>
      <c r="E4" t="s">
        <v>382</v>
      </c>
      <c r="F4" t="s">
        <v>387</v>
      </c>
    </row>
    <row r="5" spans="1:6" x14ac:dyDescent="0.25">
      <c r="A5">
        <v>9</v>
      </c>
      <c r="B5" t="s">
        <v>386</v>
      </c>
      <c r="C5">
        <f>'Reporte de Formatos'!M9/2</f>
        <v>9460.9699999999993</v>
      </c>
      <c r="D5">
        <f t="shared" ref="D5:D64" si="0">C5</f>
        <v>9460.9699999999993</v>
      </c>
      <c r="E5" t="s">
        <v>382</v>
      </c>
      <c r="F5" t="s">
        <v>387</v>
      </c>
    </row>
    <row r="6" spans="1:6" x14ac:dyDescent="0.25">
      <c r="A6">
        <v>10</v>
      </c>
      <c r="B6" t="s">
        <v>386</v>
      </c>
      <c r="C6">
        <f>'Reporte de Formatos'!M10/2</f>
        <v>6218.22</v>
      </c>
      <c r="D6">
        <f t="shared" si="0"/>
        <v>6218.22</v>
      </c>
      <c r="E6" t="s">
        <v>382</v>
      </c>
      <c r="F6" t="s">
        <v>387</v>
      </c>
    </row>
    <row r="7" spans="1:6" x14ac:dyDescent="0.25">
      <c r="A7">
        <v>11</v>
      </c>
      <c r="B7" t="s">
        <v>386</v>
      </c>
      <c r="C7">
        <f>'Reporte de Formatos'!M11/2</f>
        <v>8473.77</v>
      </c>
      <c r="D7">
        <f t="shared" si="0"/>
        <v>8473.77</v>
      </c>
      <c r="E7" t="s">
        <v>382</v>
      </c>
      <c r="F7" t="s">
        <v>387</v>
      </c>
    </row>
    <row r="8" spans="1:6" x14ac:dyDescent="0.25">
      <c r="A8">
        <v>12</v>
      </c>
      <c r="B8" t="s">
        <v>386</v>
      </c>
      <c r="C8">
        <f>'Reporte de Formatos'!M12/2</f>
        <v>7465.72</v>
      </c>
      <c r="D8">
        <f t="shared" si="0"/>
        <v>7465.72</v>
      </c>
      <c r="E8" t="s">
        <v>382</v>
      </c>
      <c r="F8" t="s">
        <v>387</v>
      </c>
    </row>
    <row r="9" spans="1:6" x14ac:dyDescent="0.25">
      <c r="A9">
        <v>13</v>
      </c>
      <c r="B9" t="s">
        <v>386</v>
      </c>
      <c r="C9">
        <f>'Reporte de Formatos'!M13/2</f>
        <v>10675.97</v>
      </c>
      <c r="D9">
        <f t="shared" si="0"/>
        <v>10675.97</v>
      </c>
      <c r="E9" t="s">
        <v>382</v>
      </c>
      <c r="F9" t="s">
        <v>387</v>
      </c>
    </row>
    <row r="10" spans="1:6" x14ac:dyDescent="0.25">
      <c r="A10">
        <v>14</v>
      </c>
      <c r="B10" t="s">
        <v>386</v>
      </c>
      <c r="C10">
        <f>'Reporte de Formatos'!M14/2</f>
        <v>10129.719999999999</v>
      </c>
      <c r="D10">
        <f t="shared" si="0"/>
        <v>10129.719999999999</v>
      </c>
      <c r="E10" t="s">
        <v>382</v>
      </c>
      <c r="F10" t="s">
        <v>387</v>
      </c>
    </row>
    <row r="11" spans="1:6" x14ac:dyDescent="0.25">
      <c r="A11">
        <v>15</v>
      </c>
      <c r="B11" t="s">
        <v>386</v>
      </c>
      <c r="C11">
        <f>'Reporte de Formatos'!M15/2</f>
        <v>7920.52</v>
      </c>
      <c r="D11">
        <f t="shared" si="0"/>
        <v>7920.52</v>
      </c>
      <c r="E11" t="s">
        <v>382</v>
      </c>
      <c r="F11" t="s">
        <v>387</v>
      </c>
    </row>
    <row r="12" spans="1:6" x14ac:dyDescent="0.25">
      <c r="A12">
        <v>16</v>
      </c>
      <c r="B12" t="s">
        <v>386</v>
      </c>
      <c r="C12">
        <f>'Reporte de Formatos'!M16/2</f>
        <v>5882.32</v>
      </c>
      <c r="D12">
        <f t="shared" si="0"/>
        <v>5882.32</v>
      </c>
      <c r="E12" t="s">
        <v>382</v>
      </c>
      <c r="F12" t="s">
        <v>387</v>
      </c>
    </row>
    <row r="13" spans="1:6" x14ac:dyDescent="0.25">
      <c r="A13">
        <v>17</v>
      </c>
      <c r="B13" t="s">
        <v>386</v>
      </c>
      <c r="C13">
        <f>'Reporte de Formatos'!M17/2</f>
        <v>10298.17</v>
      </c>
      <c r="D13">
        <f t="shared" si="0"/>
        <v>10298.17</v>
      </c>
      <c r="E13" t="s">
        <v>382</v>
      </c>
      <c r="F13" t="s">
        <v>387</v>
      </c>
    </row>
    <row r="14" spans="1:6" x14ac:dyDescent="0.25">
      <c r="A14">
        <v>18</v>
      </c>
      <c r="B14" t="s">
        <v>386</v>
      </c>
      <c r="C14">
        <f>'Reporte de Formatos'!M18/2</f>
        <v>15985.44</v>
      </c>
      <c r="D14">
        <f t="shared" si="0"/>
        <v>15985.44</v>
      </c>
      <c r="E14" t="s">
        <v>382</v>
      </c>
      <c r="F14" t="s">
        <v>387</v>
      </c>
    </row>
    <row r="15" spans="1:6" x14ac:dyDescent="0.25">
      <c r="A15">
        <v>19</v>
      </c>
      <c r="B15" t="s">
        <v>386</v>
      </c>
      <c r="C15">
        <f>'Reporte de Formatos'!M19/2</f>
        <v>12081.62</v>
      </c>
      <c r="D15">
        <f t="shared" si="0"/>
        <v>12081.62</v>
      </c>
      <c r="E15" t="s">
        <v>382</v>
      </c>
      <c r="F15" t="s">
        <v>387</v>
      </c>
    </row>
    <row r="16" spans="1:6" x14ac:dyDescent="0.25">
      <c r="A16">
        <v>20</v>
      </c>
      <c r="B16" t="s">
        <v>386</v>
      </c>
      <c r="C16">
        <f>'Reporte de Formatos'!M20/2</f>
        <v>10925.42</v>
      </c>
      <c r="D16">
        <f t="shared" si="0"/>
        <v>10925.42</v>
      </c>
      <c r="E16" t="s">
        <v>382</v>
      </c>
      <c r="F16" t="s">
        <v>387</v>
      </c>
    </row>
    <row r="17" spans="1:6" x14ac:dyDescent="0.25">
      <c r="A17">
        <v>21</v>
      </c>
      <c r="B17" t="s">
        <v>386</v>
      </c>
      <c r="C17">
        <f>'Reporte de Formatos'!M21/2</f>
        <v>6611.72</v>
      </c>
      <c r="D17">
        <f t="shared" si="0"/>
        <v>6611.72</v>
      </c>
      <c r="E17" t="s">
        <v>382</v>
      </c>
      <c r="F17" t="s">
        <v>387</v>
      </c>
    </row>
    <row r="18" spans="1:6" x14ac:dyDescent="0.25">
      <c r="A18">
        <v>22</v>
      </c>
      <c r="B18" t="s">
        <v>386</v>
      </c>
      <c r="C18">
        <f>'Reporte de Formatos'!M22/2</f>
        <v>10352.42</v>
      </c>
      <c r="D18">
        <f t="shared" si="0"/>
        <v>10352.42</v>
      </c>
      <c r="E18" t="s">
        <v>382</v>
      </c>
      <c r="F18" t="s">
        <v>387</v>
      </c>
    </row>
    <row r="19" spans="1:6" x14ac:dyDescent="0.25">
      <c r="A19">
        <v>23</v>
      </c>
      <c r="B19" t="s">
        <v>386</v>
      </c>
      <c r="C19">
        <f>'Reporte de Formatos'!M23/2</f>
        <v>9119.42</v>
      </c>
      <c r="D19">
        <f t="shared" si="0"/>
        <v>9119.42</v>
      </c>
      <c r="E19" t="s">
        <v>382</v>
      </c>
      <c r="F19" t="s">
        <v>387</v>
      </c>
    </row>
    <row r="20" spans="1:6" x14ac:dyDescent="0.25">
      <c r="A20">
        <v>24</v>
      </c>
      <c r="B20" t="s">
        <v>386</v>
      </c>
      <c r="C20">
        <f>'Reporte de Formatos'!M24/2</f>
        <v>8130.27</v>
      </c>
      <c r="D20">
        <f t="shared" si="0"/>
        <v>8130.27</v>
      </c>
      <c r="E20" t="s">
        <v>382</v>
      </c>
      <c r="F20" t="s">
        <v>387</v>
      </c>
    </row>
    <row r="21" spans="1:6" x14ac:dyDescent="0.25">
      <c r="A21">
        <v>25</v>
      </c>
      <c r="B21" t="s">
        <v>386</v>
      </c>
      <c r="C21">
        <f>'Reporte de Formatos'!M25/2</f>
        <v>5443.92</v>
      </c>
      <c r="D21">
        <f t="shared" si="0"/>
        <v>5443.92</v>
      </c>
      <c r="E21" t="s">
        <v>382</v>
      </c>
      <c r="F21" t="s">
        <v>387</v>
      </c>
    </row>
    <row r="22" spans="1:6" x14ac:dyDescent="0.25">
      <c r="A22">
        <v>26</v>
      </c>
      <c r="B22" t="s">
        <v>386</v>
      </c>
      <c r="C22">
        <f>'Reporte de Formatos'!M26/2</f>
        <v>6425.47</v>
      </c>
      <c r="D22">
        <f t="shared" si="0"/>
        <v>6425.47</v>
      </c>
      <c r="E22" t="s">
        <v>382</v>
      </c>
      <c r="F22" t="s">
        <v>387</v>
      </c>
    </row>
    <row r="23" spans="1:6" x14ac:dyDescent="0.25">
      <c r="A23">
        <v>27</v>
      </c>
      <c r="B23" t="s">
        <v>386</v>
      </c>
      <c r="C23">
        <f>'Reporte de Formatos'!M27/2</f>
        <v>6405.92</v>
      </c>
      <c r="D23">
        <f t="shared" si="0"/>
        <v>6405.92</v>
      </c>
      <c r="E23" t="s">
        <v>382</v>
      </c>
      <c r="F23" t="s">
        <v>387</v>
      </c>
    </row>
    <row r="24" spans="1:6" x14ac:dyDescent="0.25">
      <c r="A24">
        <v>28</v>
      </c>
      <c r="B24" t="s">
        <v>386</v>
      </c>
      <c r="C24">
        <f>'Reporte de Formatos'!M28/2</f>
        <v>8746.92</v>
      </c>
      <c r="D24">
        <f t="shared" si="0"/>
        <v>8746.92</v>
      </c>
      <c r="E24" t="s">
        <v>382</v>
      </c>
      <c r="F24" t="s">
        <v>387</v>
      </c>
    </row>
    <row r="25" spans="1:6" x14ac:dyDescent="0.25">
      <c r="A25">
        <v>29</v>
      </c>
      <c r="B25" t="s">
        <v>386</v>
      </c>
      <c r="C25">
        <f>'Reporte de Formatos'!M29/2</f>
        <v>6345.87</v>
      </c>
      <c r="D25">
        <f t="shared" si="0"/>
        <v>6345.87</v>
      </c>
      <c r="E25" t="s">
        <v>382</v>
      </c>
      <c r="F25" t="s">
        <v>387</v>
      </c>
    </row>
    <row r="26" spans="1:6" x14ac:dyDescent="0.25">
      <c r="A26">
        <v>30</v>
      </c>
      <c r="B26" t="s">
        <v>386</v>
      </c>
      <c r="C26">
        <f>'Reporte de Formatos'!M30/2</f>
        <v>6137.27</v>
      </c>
      <c r="D26">
        <f t="shared" si="0"/>
        <v>6137.27</v>
      </c>
      <c r="E26" t="s">
        <v>382</v>
      </c>
      <c r="F26" t="s">
        <v>387</v>
      </c>
    </row>
    <row r="27" spans="1:6" x14ac:dyDescent="0.25">
      <c r="A27">
        <v>31</v>
      </c>
      <c r="B27" t="s">
        <v>386</v>
      </c>
      <c r="C27">
        <f>'Reporte de Formatos'!M31/2</f>
        <v>5536.72</v>
      </c>
      <c r="D27">
        <f t="shared" si="0"/>
        <v>5536.72</v>
      </c>
      <c r="E27" t="s">
        <v>382</v>
      </c>
      <c r="F27" t="s">
        <v>387</v>
      </c>
    </row>
    <row r="28" spans="1:6" x14ac:dyDescent="0.25">
      <c r="A28">
        <v>32</v>
      </c>
      <c r="B28" t="s">
        <v>386</v>
      </c>
      <c r="C28">
        <f>'Reporte de Formatos'!M32/2</f>
        <v>6309.22</v>
      </c>
      <c r="D28">
        <f t="shared" si="0"/>
        <v>6309.22</v>
      </c>
      <c r="E28" t="s">
        <v>382</v>
      </c>
      <c r="F28" t="s">
        <v>387</v>
      </c>
    </row>
    <row r="29" spans="1:6" x14ac:dyDescent="0.25">
      <c r="A29">
        <v>33</v>
      </c>
      <c r="B29" t="s">
        <v>386</v>
      </c>
      <c r="C29">
        <f>'Reporte de Formatos'!M33/2</f>
        <v>4809.37</v>
      </c>
      <c r="D29">
        <f t="shared" si="0"/>
        <v>4809.37</v>
      </c>
      <c r="E29" t="s">
        <v>382</v>
      </c>
      <c r="F29" t="s">
        <v>387</v>
      </c>
    </row>
    <row r="30" spans="1:6" x14ac:dyDescent="0.25">
      <c r="A30">
        <v>34</v>
      </c>
      <c r="B30" t="s">
        <v>386</v>
      </c>
      <c r="C30">
        <f>'Reporte de Formatos'!M34/2</f>
        <v>15985.44</v>
      </c>
      <c r="D30">
        <f t="shared" si="0"/>
        <v>15985.44</v>
      </c>
      <c r="E30" t="s">
        <v>382</v>
      </c>
      <c r="F30" t="s">
        <v>387</v>
      </c>
    </row>
    <row r="31" spans="1:6" x14ac:dyDescent="0.25">
      <c r="A31">
        <v>35</v>
      </c>
      <c r="B31" t="s">
        <v>386</v>
      </c>
      <c r="C31">
        <f>'Reporte de Formatos'!M35/2</f>
        <v>5419.52</v>
      </c>
      <c r="D31">
        <f t="shared" si="0"/>
        <v>5419.52</v>
      </c>
      <c r="E31" t="s">
        <v>382</v>
      </c>
      <c r="F31" t="s">
        <v>387</v>
      </c>
    </row>
    <row r="32" spans="1:6" x14ac:dyDescent="0.25">
      <c r="A32">
        <v>36</v>
      </c>
      <c r="B32" t="s">
        <v>386</v>
      </c>
      <c r="C32">
        <f>'Reporte de Formatos'!M36/2</f>
        <v>3963.02</v>
      </c>
      <c r="D32">
        <f t="shared" si="0"/>
        <v>3963.02</v>
      </c>
      <c r="E32" t="s">
        <v>382</v>
      </c>
      <c r="F32" t="s">
        <v>387</v>
      </c>
    </row>
    <row r="33" spans="1:6" x14ac:dyDescent="0.25">
      <c r="A33">
        <v>37</v>
      </c>
      <c r="B33" t="s">
        <v>386</v>
      </c>
      <c r="C33">
        <f>'Reporte de Formatos'!M37/2</f>
        <v>3964.67</v>
      </c>
      <c r="D33">
        <f t="shared" si="0"/>
        <v>3964.67</v>
      </c>
      <c r="E33" t="s">
        <v>382</v>
      </c>
      <c r="F33" t="s">
        <v>387</v>
      </c>
    </row>
    <row r="34" spans="1:6" x14ac:dyDescent="0.25">
      <c r="A34">
        <v>38</v>
      </c>
      <c r="B34" t="s">
        <v>386</v>
      </c>
      <c r="C34">
        <f>'Reporte de Formatos'!M38/2</f>
        <v>3763.67</v>
      </c>
      <c r="D34">
        <f t="shared" si="0"/>
        <v>3763.67</v>
      </c>
      <c r="E34" t="s">
        <v>382</v>
      </c>
      <c r="F34" t="s">
        <v>387</v>
      </c>
    </row>
    <row r="35" spans="1:6" x14ac:dyDescent="0.25">
      <c r="A35">
        <v>39</v>
      </c>
      <c r="B35" t="s">
        <v>386</v>
      </c>
      <c r="C35">
        <f>'Reporte de Formatos'!M39/2</f>
        <v>6209.17</v>
      </c>
      <c r="D35">
        <f t="shared" si="0"/>
        <v>6209.17</v>
      </c>
      <c r="E35" t="s">
        <v>382</v>
      </c>
      <c r="F35" t="s">
        <v>387</v>
      </c>
    </row>
    <row r="36" spans="1:6" x14ac:dyDescent="0.25">
      <c r="A36">
        <v>40</v>
      </c>
      <c r="B36" t="s">
        <v>386</v>
      </c>
      <c r="C36">
        <f>'Reporte de Formatos'!M40/2</f>
        <v>3964.52</v>
      </c>
      <c r="D36">
        <f t="shared" si="0"/>
        <v>3964.52</v>
      </c>
      <c r="E36" t="s">
        <v>382</v>
      </c>
      <c r="F36" t="s">
        <v>387</v>
      </c>
    </row>
    <row r="37" spans="1:6" x14ac:dyDescent="0.25">
      <c r="A37">
        <v>41</v>
      </c>
      <c r="B37" t="s">
        <v>386</v>
      </c>
      <c r="C37">
        <f>'Reporte de Formatos'!M41/2</f>
        <v>3971.62</v>
      </c>
      <c r="D37">
        <f t="shared" si="0"/>
        <v>3971.62</v>
      </c>
      <c r="E37" t="s">
        <v>382</v>
      </c>
      <c r="F37" t="s">
        <v>387</v>
      </c>
    </row>
    <row r="38" spans="1:6" x14ac:dyDescent="0.25">
      <c r="A38">
        <v>42</v>
      </c>
      <c r="B38" t="s">
        <v>386</v>
      </c>
      <c r="C38">
        <f>'Reporte de Formatos'!M42/2</f>
        <v>6548.22</v>
      </c>
      <c r="D38">
        <f t="shared" si="0"/>
        <v>6548.22</v>
      </c>
      <c r="E38" t="s">
        <v>382</v>
      </c>
      <c r="F38" t="s">
        <v>387</v>
      </c>
    </row>
    <row r="39" spans="1:6" x14ac:dyDescent="0.25">
      <c r="A39">
        <v>43</v>
      </c>
      <c r="B39" t="s">
        <v>386</v>
      </c>
      <c r="C39">
        <f>'Reporte de Formatos'!M43/2</f>
        <v>16287.47</v>
      </c>
      <c r="D39">
        <f t="shared" si="0"/>
        <v>16287.47</v>
      </c>
      <c r="E39" t="s">
        <v>382</v>
      </c>
      <c r="F39" t="s">
        <v>387</v>
      </c>
    </row>
    <row r="40" spans="1:6" x14ac:dyDescent="0.25">
      <c r="A40">
        <v>44</v>
      </c>
      <c r="B40" t="s">
        <v>386</v>
      </c>
      <c r="C40">
        <f>'Reporte de Formatos'!M44/2</f>
        <v>10429.31</v>
      </c>
      <c r="D40">
        <f t="shared" si="0"/>
        <v>10429.31</v>
      </c>
      <c r="E40" t="s">
        <v>382</v>
      </c>
      <c r="F40" t="s">
        <v>387</v>
      </c>
    </row>
    <row r="41" spans="1:6" x14ac:dyDescent="0.25">
      <c r="A41">
        <v>45</v>
      </c>
      <c r="B41" t="s">
        <v>386</v>
      </c>
      <c r="C41">
        <f>'Reporte de Formatos'!M45/2</f>
        <v>7172.27</v>
      </c>
      <c r="D41">
        <f t="shared" si="0"/>
        <v>7172.27</v>
      </c>
      <c r="E41" t="s">
        <v>382</v>
      </c>
      <c r="F41" t="s">
        <v>387</v>
      </c>
    </row>
    <row r="42" spans="1:6" x14ac:dyDescent="0.25">
      <c r="A42">
        <v>46</v>
      </c>
      <c r="B42" t="s">
        <v>386</v>
      </c>
      <c r="C42">
        <f>'Reporte de Formatos'!M46/2</f>
        <v>6868.22</v>
      </c>
      <c r="D42">
        <f t="shared" si="0"/>
        <v>6868.22</v>
      </c>
      <c r="E42" t="s">
        <v>382</v>
      </c>
      <c r="F42" t="s">
        <v>387</v>
      </c>
    </row>
    <row r="43" spans="1:6" x14ac:dyDescent="0.25">
      <c r="A43">
        <v>47</v>
      </c>
      <c r="B43" t="s">
        <v>386</v>
      </c>
      <c r="C43">
        <f>'Reporte de Formatos'!M47/2</f>
        <v>6375.22</v>
      </c>
      <c r="D43">
        <f t="shared" si="0"/>
        <v>6375.22</v>
      </c>
      <c r="E43" t="s">
        <v>382</v>
      </c>
      <c r="F43" t="s">
        <v>387</v>
      </c>
    </row>
    <row r="44" spans="1:6" x14ac:dyDescent="0.25">
      <c r="A44">
        <v>48</v>
      </c>
      <c r="B44" t="s">
        <v>386</v>
      </c>
      <c r="C44">
        <f>'Reporte de Formatos'!M48/2</f>
        <v>6844.02</v>
      </c>
      <c r="D44">
        <f t="shared" si="0"/>
        <v>6844.02</v>
      </c>
      <c r="E44" t="s">
        <v>382</v>
      </c>
      <c r="F44" t="s">
        <v>387</v>
      </c>
    </row>
    <row r="45" spans="1:6" x14ac:dyDescent="0.25">
      <c r="A45">
        <v>49</v>
      </c>
      <c r="B45" t="s">
        <v>386</v>
      </c>
      <c r="C45">
        <f>'Reporte de Formatos'!M49/2</f>
        <v>5856.42</v>
      </c>
      <c r="D45">
        <f t="shared" si="0"/>
        <v>5856.42</v>
      </c>
      <c r="E45" t="s">
        <v>382</v>
      </c>
      <c r="F45" t="s">
        <v>387</v>
      </c>
    </row>
    <row r="46" spans="1:6" x14ac:dyDescent="0.25">
      <c r="A46">
        <v>50</v>
      </c>
      <c r="B46" t="s">
        <v>386</v>
      </c>
      <c r="C46">
        <f>'Reporte de Formatos'!M50/2</f>
        <v>6368.22</v>
      </c>
      <c r="D46">
        <f t="shared" si="0"/>
        <v>6368.22</v>
      </c>
      <c r="E46" t="s">
        <v>382</v>
      </c>
      <c r="F46" t="s">
        <v>387</v>
      </c>
    </row>
    <row r="47" spans="1:6" x14ac:dyDescent="0.25">
      <c r="A47">
        <v>51</v>
      </c>
      <c r="B47" t="s">
        <v>386</v>
      </c>
      <c r="C47">
        <f>'Reporte de Formatos'!M51/2</f>
        <v>9663.7800000000007</v>
      </c>
      <c r="D47">
        <f t="shared" si="0"/>
        <v>9663.7800000000007</v>
      </c>
      <c r="E47" t="s">
        <v>382</v>
      </c>
      <c r="F47" t="s">
        <v>387</v>
      </c>
    </row>
    <row r="48" spans="1:6" x14ac:dyDescent="0.25">
      <c r="A48">
        <v>52</v>
      </c>
      <c r="B48" t="s">
        <v>386</v>
      </c>
      <c r="C48">
        <f>'Reporte de Formatos'!M52/2</f>
        <v>13654.62</v>
      </c>
      <c r="D48">
        <f t="shared" si="0"/>
        <v>13654.62</v>
      </c>
      <c r="E48" t="s">
        <v>382</v>
      </c>
      <c r="F48" t="s">
        <v>387</v>
      </c>
    </row>
    <row r="49" spans="1:6" x14ac:dyDescent="0.25">
      <c r="A49">
        <v>53</v>
      </c>
      <c r="B49" t="s">
        <v>386</v>
      </c>
      <c r="C49">
        <f>'Reporte de Formatos'!M53/2</f>
        <v>6360.72</v>
      </c>
      <c r="D49">
        <f t="shared" si="0"/>
        <v>6360.72</v>
      </c>
      <c r="E49" t="s">
        <v>382</v>
      </c>
      <c r="F49" t="s">
        <v>387</v>
      </c>
    </row>
    <row r="50" spans="1:6" x14ac:dyDescent="0.25">
      <c r="A50">
        <v>54</v>
      </c>
      <c r="B50" t="s">
        <v>386</v>
      </c>
      <c r="C50">
        <f>'Reporte de Formatos'!M54/2</f>
        <v>5163.22</v>
      </c>
      <c r="D50">
        <f t="shared" si="0"/>
        <v>5163.22</v>
      </c>
      <c r="E50" t="s">
        <v>382</v>
      </c>
      <c r="F50" t="s">
        <v>387</v>
      </c>
    </row>
    <row r="51" spans="1:6" x14ac:dyDescent="0.25">
      <c r="A51">
        <v>55</v>
      </c>
      <c r="B51" t="s">
        <v>386</v>
      </c>
      <c r="C51">
        <f>'Reporte de Formatos'!M55/2</f>
        <v>4905.92</v>
      </c>
      <c r="D51">
        <f t="shared" si="0"/>
        <v>4905.92</v>
      </c>
      <c r="E51" t="s">
        <v>382</v>
      </c>
      <c r="F51" t="s">
        <v>387</v>
      </c>
    </row>
    <row r="52" spans="1:6" x14ac:dyDescent="0.25">
      <c r="A52">
        <v>56</v>
      </c>
      <c r="B52" t="s">
        <v>386</v>
      </c>
      <c r="C52">
        <f>'Reporte de Formatos'!M56/2</f>
        <v>6368.22</v>
      </c>
      <c r="D52">
        <f t="shared" si="0"/>
        <v>6368.22</v>
      </c>
      <c r="E52" t="s">
        <v>382</v>
      </c>
      <c r="F52" t="s">
        <v>387</v>
      </c>
    </row>
    <row r="53" spans="1:6" x14ac:dyDescent="0.25">
      <c r="A53">
        <v>57</v>
      </c>
      <c r="B53" t="s">
        <v>386</v>
      </c>
      <c r="C53">
        <f>'Reporte de Formatos'!M57/2</f>
        <v>6060.87</v>
      </c>
      <c r="D53">
        <f t="shared" si="0"/>
        <v>6060.87</v>
      </c>
      <c r="E53" t="s">
        <v>382</v>
      </c>
      <c r="F53" t="s">
        <v>387</v>
      </c>
    </row>
    <row r="54" spans="1:6" x14ac:dyDescent="0.25">
      <c r="A54">
        <v>58</v>
      </c>
      <c r="B54" t="s">
        <v>386</v>
      </c>
      <c r="C54">
        <f>'Reporte de Formatos'!M58/2</f>
        <v>5315.29</v>
      </c>
      <c r="D54">
        <f t="shared" si="0"/>
        <v>5315.29</v>
      </c>
      <c r="E54" t="s">
        <v>382</v>
      </c>
      <c r="F54" t="s">
        <v>387</v>
      </c>
    </row>
    <row r="55" spans="1:6" x14ac:dyDescent="0.25">
      <c r="A55">
        <v>59</v>
      </c>
      <c r="B55" t="s">
        <v>386</v>
      </c>
      <c r="C55">
        <f>'Reporte de Formatos'!M59/2</f>
        <v>5404.97</v>
      </c>
      <c r="D55">
        <f t="shared" si="0"/>
        <v>5404.97</v>
      </c>
      <c r="E55" t="s">
        <v>382</v>
      </c>
      <c r="F55" t="s">
        <v>387</v>
      </c>
    </row>
    <row r="56" spans="1:6" x14ac:dyDescent="0.25">
      <c r="A56">
        <v>60</v>
      </c>
      <c r="B56" t="s">
        <v>386</v>
      </c>
      <c r="C56">
        <f>'Reporte de Formatos'!M60/2</f>
        <v>6583.27</v>
      </c>
      <c r="D56">
        <f t="shared" si="0"/>
        <v>6583.27</v>
      </c>
      <c r="E56" t="s">
        <v>382</v>
      </c>
      <c r="F56" t="s">
        <v>387</v>
      </c>
    </row>
    <row r="57" spans="1:6" x14ac:dyDescent="0.25">
      <c r="A57">
        <v>61</v>
      </c>
      <c r="B57" t="s">
        <v>386</v>
      </c>
      <c r="C57">
        <f>'Reporte de Formatos'!M61/2</f>
        <v>14590.16</v>
      </c>
      <c r="D57">
        <f t="shared" si="0"/>
        <v>14590.16</v>
      </c>
      <c r="E57" t="s">
        <v>382</v>
      </c>
      <c r="F57" t="s">
        <v>387</v>
      </c>
    </row>
    <row r="58" spans="1:6" x14ac:dyDescent="0.25">
      <c r="A58">
        <v>62</v>
      </c>
      <c r="B58" t="s">
        <v>386</v>
      </c>
      <c r="C58">
        <f>'Reporte de Formatos'!M62/2</f>
        <v>5482.17</v>
      </c>
      <c r="D58">
        <f t="shared" si="0"/>
        <v>5482.17</v>
      </c>
      <c r="E58" t="s">
        <v>382</v>
      </c>
      <c r="F58" t="s">
        <v>387</v>
      </c>
    </row>
    <row r="59" spans="1:6" x14ac:dyDescent="0.25">
      <c r="A59">
        <v>63</v>
      </c>
      <c r="B59" t="s">
        <v>386</v>
      </c>
      <c r="C59">
        <f>'Reporte de Formatos'!M63/2</f>
        <v>4704.97</v>
      </c>
      <c r="D59">
        <f t="shared" si="0"/>
        <v>4704.97</v>
      </c>
      <c r="E59" t="s">
        <v>382</v>
      </c>
      <c r="F59" t="s">
        <v>387</v>
      </c>
    </row>
    <row r="60" spans="1:6" x14ac:dyDescent="0.25">
      <c r="A60">
        <v>64</v>
      </c>
      <c r="B60" t="s">
        <v>386</v>
      </c>
      <c r="C60">
        <f>'Reporte de Formatos'!M64/2</f>
        <v>4741.12</v>
      </c>
      <c r="D60">
        <f t="shared" si="0"/>
        <v>4741.12</v>
      </c>
      <c r="E60" t="s">
        <v>382</v>
      </c>
      <c r="F60" t="s">
        <v>387</v>
      </c>
    </row>
    <row r="61" spans="1:6" x14ac:dyDescent="0.25">
      <c r="A61">
        <v>65</v>
      </c>
      <c r="B61" t="s">
        <v>386</v>
      </c>
      <c r="C61">
        <f>'Reporte de Formatos'!M65/2</f>
        <v>4628.42</v>
      </c>
      <c r="D61">
        <f t="shared" si="0"/>
        <v>4628.42</v>
      </c>
      <c r="E61" t="s">
        <v>382</v>
      </c>
      <c r="F61" t="s">
        <v>387</v>
      </c>
    </row>
    <row r="62" spans="1:6" x14ac:dyDescent="0.25">
      <c r="A62">
        <v>66</v>
      </c>
      <c r="B62" t="s">
        <v>386</v>
      </c>
      <c r="C62">
        <f>'Reporte de Formatos'!M66/2</f>
        <v>4537.37</v>
      </c>
      <c r="D62">
        <f t="shared" si="0"/>
        <v>4537.37</v>
      </c>
      <c r="E62" t="s">
        <v>382</v>
      </c>
      <c r="F62" t="s">
        <v>387</v>
      </c>
    </row>
    <row r="63" spans="1:6" x14ac:dyDescent="0.25">
      <c r="A63">
        <v>67</v>
      </c>
      <c r="B63" t="s">
        <v>386</v>
      </c>
      <c r="C63">
        <f>'Reporte de Formatos'!M67/2</f>
        <v>4199.42</v>
      </c>
      <c r="D63">
        <f t="shared" si="0"/>
        <v>4199.42</v>
      </c>
      <c r="E63" t="s">
        <v>382</v>
      </c>
      <c r="F63" t="s">
        <v>387</v>
      </c>
    </row>
    <row r="64" spans="1:6" x14ac:dyDescent="0.25">
      <c r="A64">
        <v>68</v>
      </c>
      <c r="B64" t="s">
        <v>386</v>
      </c>
      <c r="C64">
        <f>'Reporte de Formatos'!M68/2</f>
        <v>4194.47</v>
      </c>
      <c r="D64">
        <f t="shared" si="0"/>
        <v>4194.47</v>
      </c>
      <c r="E64" t="s">
        <v>382</v>
      </c>
      <c r="F64" t="s">
        <v>387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F64"/>
  <sheetViews>
    <sheetView topLeftCell="A3" workbookViewId="0">
      <selection activeCell="E48" sqref="E4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8</v>
      </c>
      <c r="B4" t="s">
        <v>389</v>
      </c>
      <c r="C4">
        <v>0</v>
      </c>
      <c r="D4">
        <f>C4</f>
        <v>0</v>
      </c>
      <c r="E4" t="s">
        <v>382</v>
      </c>
      <c r="F4" t="s">
        <v>383</v>
      </c>
    </row>
    <row r="5" spans="1:6" x14ac:dyDescent="0.25">
      <c r="A5">
        <v>9</v>
      </c>
      <c r="B5" t="s">
        <v>389</v>
      </c>
      <c r="C5">
        <v>0</v>
      </c>
      <c r="D5">
        <f t="shared" ref="D5:D64" si="0">C5</f>
        <v>0</v>
      </c>
      <c r="E5" t="s">
        <v>382</v>
      </c>
      <c r="F5" t="s">
        <v>383</v>
      </c>
    </row>
    <row r="6" spans="1:6" x14ac:dyDescent="0.25">
      <c r="A6">
        <v>10</v>
      </c>
      <c r="B6" t="s">
        <v>389</v>
      </c>
      <c r="C6">
        <v>0</v>
      </c>
      <c r="D6">
        <f t="shared" si="0"/>
        <v>0</v>
      </c>
      <c r="E6" t="s">
        <v>382</v>
      </c>
      <c r="F6" t="s">
        <v>383</v>
      </c>
    </row>
    <row r="7" spans="1:6" x14ac:dyDescent="0.25">
      <c r="A7">
        <v>11</v>
      </c>
      <c r="B7" t="s">
        <v>389</v>
      </c>
      <c r="C7">
        <v>0</v>
      </c>
      <c r="D7">
        <f t="shared" si="0"/>
        <v>0</v>
      </c>
      <c r="E7" t="s">
        <v>382</v>
      </c>
      <c r="F7" t="s">
        <v>383</v>
      </c>
    </row>
    <row r="8" spans="1:6" x14ac:dyDescent="0.25">
      <c r="A8">
        <v>12</v>
      </c>
      <c r="B8" t="s">
        <v>389</v>
      </c>
      <c r="C8">
        <v>0</v>
      </c>
      <c r="D8">
        <f t="shared" si="0"/>
        <v>0</v>
      </c>
      <c r="E8" t="s">
        <v>382</v>
      </c>
      <c r="F8" t="s">
        <v>383</v>
      </c>
    </row>
    <row r="9" spans="1:6" x14ac:dyDescent="0.25">
      <c r="A9">
        <v>13</v>
      </c>
      <c r="B9" t="s">
        <v>389</v>
      </c>
      <c r="C9">
        <v>0</v>
      </c>
      <c r="D9">
        <f t="shared" si="0"/>
        <v>0</v>
      </c>
      <c r="E9" t="s">
        <v>382</v>
      </c>
      <c r="F9" t="s">
        <v>383</v>
      </c>
    </row>
    <row r="10" spans="1:6" x14ac:dyDescent="0.25">
      <c r="A10">
        <v>14</v>
      </c>
      <c r="B10" t="s">
        <v>389</v>
      </c>
      <c r="C10">
        <v>0</v>
      </c>
      <c r="D10">
        <f t="shared" si="0"/>
        <v>0</v>
      </c>
      <c r="E10" t="s">
        <v>382</v>
      </c>
      <c r="F10" t="s">
        <v>383</v>
      </c>
    </row>
    <row r="11" spans="1:6" x14ac:dyDescent="0.25">
      <c r="A11">
        <v>15</v>
      </c>
      <c r="B11" t="s">
        <v>389</v>
      </c>
      <c r="C11">
        <v>0</v>
      </c>
      <c r="D11">
        <f t="shared" si="0"/>
        <v>0</v>
      </c>
      <c r="E11" t="s">
        <v>382</v>
      </c>
      <c r="F11" t="s">
        <v>383</v>
      </c>
    </row>
    <row r="12" spans="1:6" x14ac:dyDescent="0.25">
      <c r="A12">
        <v>16</v>
      </c>
      <c r="B12" t="s">
        <v>389</v>
      </c>
      <c r="C12">
        <v>0</v>
      </c>
      <c r="D12">
        <f t="shared" si="0"/>
        <v>0</v>
      </c>
      <c r="E12" t="s">
        <v>382</v>
      </c>
      <c r="F12" t="s">
        <v>383</v>
      </c>
    </row>
    <row r="13" spans="1:6" x14ac:dyDescent="0.25">
      <c r="A13">
        <v>17</v>
      </c>
      <c r="B13" t="s">
        <v>389</v>
      </c>
      <c r="C13">
        <v>0</v>
      </c>
      <c r="D13">
        <f t="shared" si="0"/>
        <v>0</v>
      </c>
      <c r="E13" t="s">
        <v>382</v>
      </c>
      <c r="F13" t="s">
        <v>383</v>
      </c>
    </row>
    <row r="14" spans="1:6" x14ac:dyDescent="0.25">
      <c r="A14">
        <v>18</v>
      </c>
      <c r="B14" t="s">
        <v>389</v>
      </c>
      <c r="C14">
        <v>0</v>
      </c>
      <c r="D14">
        <f t="shared" si="0"/>
        <v>0</v>
      </c>
      <c r="E14" t="s">
        <v>382</v>
      </c>
      <c r="F14" t="s">
        <v>383</v>
      </c>
    </row>
    <row r="15" spans="1:6" x14ac:dyDescent="0.25">
      <c r="A15">
        <v>19</v>
      </c>
      <c r="B15" t="s">
        <v>389</v>
      </c>
      <c r="C15">
        <v>0</v>
      </c>
      <c r="D15">
        <f t="shared" si="0"/>
        <v>0</v>
      </c>
      <c r="E15" t="s">
        <v>382</v>
      </c>
      <c r="F15" t="s">
        <v>383</v>
      </c>
    </row>
    <row r="16" spans="1:6" x14ac:dyDescent="0.25">
      <c r="A16">
        <v>20</v>
      </c>
      <c r="B16" t="s">
        <v>389</v>
      </c>
      <c r="C16">
        <v>0</v>
      </c>
      <c r="D16">
        <f t="shared" si="0"/>
        <v>0</v>
      </c>
      <c r="E16" t="s">
        <v>382</v>
      </c>
      <c r="F16" t="s">
        <v>383</v>
      </c>
    </row>
    <row r="17" spans="1:6" x14ac:dyDescent="0.25">
      <c r="A17">
        <v>21</v>
      </c>
      <c r="B17" t="s">
        <v>389</v>
      </c>
      <c r="C17">
        <v>0</v>
      </c>
      <c r="D17">
        <f t="shared" si="0"/>
        <v>0</v>
      </c>
      <c r="E17" t="s">
        <v>382</v>
      </c>
      <c r="F17" t="s">
        <v>383</v>
      </c>
    </row>
    <row r="18" spans="1:6" x14ac:dyDescent="0.25">
      <c r="A18">
        <v>22</v>
      </c>
      <c r="B18" t="s">
        <v>389</v>
      </c>
      <c r="C18">
        <v>0</v>
      </c>
      <c r="D18">
        <f t="shared" si="0"/>
        <v>0</v>
      </c>
      <c r="E18" t="s">
        <v>382</v>
      </c>
      <c r="F18" t="s">
        <v>383</v>
      </c>
    </row>
    <row r="19" spans="1:6" x14ac:dyDescent="0.25">
      <c r="A19">
        <v>23</v>
      </c>
      <c r="B19" t="s">
        <v>389</v>
      </c>
      <c r="C19">
        <v>0</v>
      </c>
      <c r="D19">
        <f t="shared" si="0"/>
        <v>0</v>
      </c>
      <c r="E19" t="s">
        <v>382</v>
      </c>
      <c r="F19" t="s">
        <v>383</v>
      </c>
    </row>
    <row r="20" spans="1:6" x14ac:dyDescent="0.25">
      <c r="A20">
        <v>24</v>
      </c>
      <c r="B20" t="s">
        <v>389</v>
      </c>
      <c r="C20">
        <v>0</v>
      </c>
      <c r="D20">
        <f t="shared" si="0"/>
        <v>0</v>
      </c>
      <c r="E20" t="s">
        <v>382</v>
      </c>
      <c r="F20" t="s">
        <v>383</v>
      </c>
    </row>
    <row r="21" spans="1:6" x14ac:dyDescent="0.25">
      <c r="A21">
        <v>25</v>
      </c>
      <c r="B21" t="s">
        <v>389</v>
      </c>
      <c r="C21">
        <v>0</v>
      </c>
      <c r="D21">
        <f t="shared" si="0"/>
        <v>0</v>
      </c>
      <c r="E21" t="s">
        <v>382</v>
      </c>
      <c r="F21" t="s">
        <v>383</v>
      </c>
    </row>
    <row r="22" spans="1:6" x14ac:dyDescent="0.25">
      <c r="A22">
        <v>26</v>
      </c>
      <c r="B22" t="s">
        <v>389</v>
      </c>
      <c r="C22">
        <v>0</v>
      </c>
      <c r="D22">
        <f t="shared" si="0"/>
        <v>0</v>
      </c>
      <c r="E22" t="s">
        <v>382</v>
      </c>
      <c r="F22" t="s">
        <v>383</v>
      </c>
    </row>
    <row r="23" spans="1:6" x14ac:dyDescent="0.25">
      <c r="A23">
        <v>27</v>
      </c>
      <c r="B23" t="s">
        <v>389</v>
      </c>
      <c r="C23">
        <v>0</v>
      </c>
      <c r="D23">
        <f t="shared" si="0"/>
        <v>0</v>
      </c>
      <c r="E23" t="s">
        <v>382</v>
      </c>
      <c r="F23" t="s">
        <v>383</v>
      </c>
    </row>
    <row r="24" spans="1:6" x14ac:dyDescent="0.25">
      <c r="A24">
        <v>28</v>
      </c>
      <c r="B24" t="s">
        <v>389</v>
      </c>
      <c r="C24">
        <v>0</v>
      </c>
      <c r="D24">
        <f t="shared" si="0"/>
        <v>0</v>
      </c>
      <c r="E24" t="s">
        <v>382</v>
      </c>
      <c r="F24" t="s">
        <v>383</v>
      </c>
    </row>
    <row r="25" spans="1:6" x14ac:dyDescent="0.25">
      <c r="A25">
        <v>29</v>
      </c>
      <c r="B25" t="s">
        <v>389</v>
      </c>
      <c r="C25">
        <v>0</v>
      </c>
      <c r="D25">
        <f t="shared" si="0"/>
        <v>0</v>
      </c>
      <c r="E25" t="s">
        <v>382</v>
      </c>
      <c r="F25" t="s">
        <v>383</v>
      </c>
    </row>
    <row r="26" spans="1:6" x14ac:dyDescent="0.25">
      <c r="A26">
        <v>30</v>
      </c>
      <c r="B26" t="s">
        <v>389</v>
      </c>
      <c r="C26">
        <v>0</v>
      </c>
      <c r="D26">
        <f t="shared" si="0"/>
        <v>0</v>
      </c>
      <c r="E26" t="s">
        <v>382</v>
      </c>
      <c r="F26" t="s">
        <v>383</v>
      </c>
    </row>
    <row r="27" spans="1:6" x14ac:dyDescent="0.25">
      <c r="A27">
        <v>31</v>
      </c>
      <c r="B27" t="s">
        <v>389</v>
      </c>
      <c r="C27">
        <v>0</v>
      </c>
      <c r="D27">
        <f t="shared" si="0"/>
        <v>0</v>
      </c>
      <c r="E27" t="s">
        <v>382</v>
      </c>
      <c r="F27" t="s">
        <v>383</v>
      </c>
    </row>
    <row r="28" spans="1:6" x14ac:dyDescent="0.25">
      <c r="A28">
        <v>32</v>
      </c>
      <c r="B28" t="s">
        <v>389</v>
      </c>
      <c r="C28">
        <v>0</v>
      </c>
      <c r="D28">
        <f t="shared" si="0"/>
        <v>0</v>
      </c>
      <c r="E28" t="s">
        <v>382</v>
      </c>
      <c r="F28" t="s">
        <v>383</v>
      </c>
    </row>
    <row r="29" spans="1:6" x14ac:dyDescent="0.25">
      <c r="A29">
        <v>33</v>
      </c>
      <c r="B29" t="s">
        <v>389</v>
      </c>
      <c r="C29">
        <v>0</v>
      </c>
      <c r="D29">
        <f t="shared" si="0"/>
        <v>0</v>
      </c>
      <c r="E29" t="s">
        <v>382</v>
      </c>
      <c r="F29" t="s">
        <v>383</v>
      </c>
    </row>
    <row r="30" spans="1:6" x14ac:dyDescent="0.25">
      <c r="A30">
        <v>34</v>
      </c>
      <c r="B30" t="s">
        <v>389</v>
      </c>
      <c r="C30">
        <v>0</v>
      </c>
      <c r="D30">
        <f t="shared" si="0"/>
        <v>0</v>
      </c>
      <c r="E30" t="s">
        <v>382</v>
      </c>
      <c r="F30" t="s">
        <v>383</v>
      </c>
    </row>
    <row r="31" spans="1:6" x14ac:dyDescent="0.25">
      <c r="A31">
        <v>35</v>
      </c>
      <c r="B31" t="s">
        <v>389</v>
      </c>
      <c r="C31">
        <v>0</v>
      </c>
      <c r="D31">
        <f t="shared" si="0"/>
        <v>0</v>
      </c>
      <c r="E31" t="s">
        <v>382</v>
      </c>
      <c r="F31" t="s">
        <v>383</v>
      </c>
    </row>
    <row r="32" spans="1:6" x14ac:dyDescent="0.25">
      <c r="A32">
        <v>36</v>
      </c>
      <c r="B32" t="s">
        <v>389</v>
      </c>
      <c r="C32">
        <v>0</v>
      </c>
      <c r="D32">
        <f t="shared" si="0"/>
        <v>0</v>
      </c>
      <c r="E32" t="s">
        <v>382</v>
      </c>
      <c r="F32" t="s">
        <v>383</v>
      </c>
    </row>
    <row r="33" spans="1:6" x14ac:dyDescent="0.25">
      <c r="A33">
        <v>37</v>
      </c>
      <c r="B33" t="s">
        <v>389</v>
      </c>
      <c r="C33">
        <v>0</v>
      </c>
      <c r="D33">
        <f t="shared" si="0"/>
        <v>0</v>
      </c>
      <c r="E33" t="s">
        <v>382</v>
      </c>
      <c r="F33" t="s">
        <v>383</v>
      </c>
    </row>
    <row r="34" spans="1:6" x14ac:dyDescent="0.25">
      <c r="A34">
        <v>38</v>
      </c>
      <c r="B34" t="s">
        <v>389</v>
      </c>
      <c r="C34">
        <v>0</v>
      </c>
      <c r="D34">
        <f t="shared" si="0"/>
        <v>0</v>
      </c>
      <c r="E34" t="s">
        <v>382</v>
      </c>
      <c r="F34" t="s">
        <v>383</v>
      </c>
    </row>
    <row r="35" spans="1:6" x14ac:dyDescent="0.25">
      <c r="A35">
        <v>39</v>
      </c>
      <c r="B35" t="s">
        <v>389</v>
      </c>
      <c r="C35">
        <v>0</v>
      </c>
      <c r="D35">
        <f t="shared" si="0"/>
        <v>0</v>
      </c>
      <c r="E35" t="s">
        <v>382</v>
      </c>
      <c r="F35" t="s">
        <v>383</v>
      </c>
    </row>
    <row r="36" spans="1:6" x14ac:dyDescent="0.25">
      <c r="A36">
        <v>40</v>
      </c>
      <c r="B36" t="s">
        <v>389</v>
      </c>
      <c r="C36">
        <v>0</v>
      </c>
      <c r="D36">
        <f t="shared" si="0"/>
        <v>0</v>
      </c>
      <c r="E36" t="s">
        <v>382</v>
      </c>
      <c r="F36" t="s">
        <v>383</v>
      </c>
    </row>
    <row r="37" spans="1:6" x14ac:dyDescent="0.25">
      <c r="A37">
        <v>41</v>
      </c>
      <c r="B37" t="s">
        <v>389</v>
      </c>
      <c r="C37">
        <v>0</v>
      </c>
      <c r="D37">
        <f t="shared" si="0"/>
        <v>0</v>
      </c>
      <c r="E37" t="s">
        <v>382</v>
      </c>
      <c r="F37" t="s">
        <v>383</v>
      </c>
    </row>
    <row r="38" spans="1:6" x14ac:dyDescent="0.25">
      <c r="A38">
        <v>42</v>
      </c>
      <c r="B38" t="s">
        <v>389</v>
      </c>
      <c r="C38">
        <v>0</v>
      </c>
      <c r="D38">
        <f t="shared" si="0"/>
        <v>0</v>
      </c>
      <c r="E38" t="s">
        <v>382</v>
      </c>
      <c r="F38" t="s">
        <v>383</v>
      </c>
    </row>
    <row r="39" spans="1:6" x14ac:dyDescent="0.25">
      <c r="A39">
        <v>43</v>
      </c>
      <c r="B39" t="s">
        <v>389</v>
      </c>
      <c r="C39">
        <v>0</v>
      </c>
      <c r="D39">
        <f t="shared" si="0"/>
        <v>0</v>
      </c>
      <c r="E39" t="s">
        <v>382</v>
      </c>
      <c r="F39" t="s">
        <v>383</v>
      </c>
    </row>
    <row r="40" spans="1:6" x14ac:dyDescent="0.25">
      <c r="A40">
        <v>44</v>
      </c>
      <c r="B40" t="s">
        <v>389</v>
      </c>
      <c r="C40">
        <v>0</v>
      </c>
      <c r="D40">
        <f t="shared" si="0"/>
        <v>0</v>
      </c>
      <c r="E40" t="s">
        <v>382</v>
      </c>
      <c r="F40" t="s">
        <v>383</v>
      </c>
    </row>
    <row r="41" spans="1:6" x14ac:dyDescent="0.25">
      <c r="A41">
        <v>45</v>
      </c>
      <c r="B41" t="s">
        <v>389</v>
      </c>
      <c r="C41">
        <v>0</v>
      </c>
      <c r="D41">
        <f t="shared" si="0"/>
        <v>0</v>
      </c>
      <c r="E41" t="s">
        <v>382</v>
      </c>
      <c r="F41" t="s">
        <v>383</v>
      </c>
    </row>
    <row r="42" spans="1:6" x14ac:dyDescent="0.25">
      <c r="A42">
        <v>46</v>
      </c>
      <c r="B42" t="s">
        <v>389</v>
      </c>
      <c r="C42">
        <v>0</v>
      </c>
      <c r="D42">
        <f t="shared" si="0"/>
        <v>0</v>
      </c>
      <c r="E42" t="s">
        <v>382</v>
      </c>
      <c r="F42" t="s">
        <v>383</v>
      </c>
    </row>
    <row r="43" spans="1:6" x14ac:dyDescent="0.25">
      <c r="A43">
        <v>47</v>
      </c>
      <c r="B43" t="s">
        <v>389</v>
      </c>
      <c r="C43">
        <v>0</v>
      </c>
      <c r="D43">
        <f t="shared" si="0"/>
        <v>0</v>
      </c>
      <c r="E43" t="s">
        <v>382</v>
      </c>
      <c r="F43" t="s">
        <v>383</v>
      </c>
    </row>
    <row r="44" spans="1:6" x14ac:dyDescent="0.25">
      <c r="A44">
        <v>48</v>
      </c>
      <c r="B44" t="s">
        <v>389</v>
      </c>
      <c r="C44">
        <v>0</v>
      </c>
      <c r="D44">
        <f t="shared" si="0"/>
        <v>0</v>
      </c>
      <c r="E44" t="s">
        <v>382</v>
      </c>
      <c r="F44" t="s">
        <v>383</v>
      </c>
    </row>
    <row r="45" spans="1:6" x14ac:dyDescent="0.25">
      <c r="A45">
        <v>49</v>
      </c>
      <c r="B45" t="s">
        <v>389</v>
      </c>
      <c r="C45">
        <v>0</v>
      </c>
      <c r="D45">
        <f t="shared" si="0"/>
        <v>0</v>
      </c>
      <c r="E45" t="s">
        <v>382</v>
      </c>
      <c r="F45" t="s">
        <v>383</v>
      </c>
    </row>
    <row r="46" spans="1:6" x14ac:dyDescent="0.25">
      <c r="A46">
        <v>50</v>
      </c>
      <c r="B46" t="s">
        <v>389</v>
      </c>
      <c r="C46">
        <v>0</v>
      </c>
      <c r="D46">
        <f t="shared" si="0"/>
        <v>0</v>
      </c>
      <c r="E46" t="s">
        <v>382</v>
      </c>
      <c r="F46" t="s">
        <v>383</v>
      </c>
    </row>
    <row r="47" spans="1:6" x14ac:dyDescent="0.25">
      <c r="A47">
        <v>51</v>
      </c>
      <c r="B47" t="s">
        <v>389</v>
      </c>
      <c r="C47">
        <v>0</v>
      </c>
      <c r="D47">
        <f t="shared" si="0"/>
        <v>0</v>
      </c>
      <c r="E47" t="s">
        <v>382</v>
      </c>
      <c r="F47" t="s">
        <v>383</v>
      </c>
    </row>
    <row r="48" spans="1:6" x14ac:dyDescent="0.25">
      <c r="A48">
        <v>52</v>
      </c>
      <c r="B48" t="s">
        <v>389</v>
      </c>
      <c r="C48">
        <v>0</v>
      </c>
      <c r="D48">
        <f t="shared" si="0"/>
        <v>0</v>
      </c>
      <c r="E48" t="s">
        <v>382</v>
      </c>
      <c r="F48" t="s">
        <v>383</v>
      </c>
    </row>
    <row r="49" spans="1:6" x14ac:dyDescent="0.25">
      <c r="A49">
        <v>53</v>
      </c>
      <c r="B49" t="s">
        <v>389</v>
      </c>
      <c r="C49">
        <v>0</v>
      </c>
      <c r="D49">
        <f t="shared" si="0"/>
        <v>0</v>
      </c>
      <c r="E49" t="s">
        <v>382</v>
      </c>
      <c r="F49" t="s">
        <v>383</v>
      </c>
    </row>
    <row r="50" spans="1:6" x14ac:dyDescent="0.25">
      <c r="A50">
        <v>54</v>
      </c>
      <c r="B50" t="s">
        <v>389</v>
      </c>
      <c r="C50">
        <v>0</v>
      </c>
      <c r="D50">
        <f t="shared" si="0"/>
        <v>0</v>
      </c>
      <c r="E50" t="s">
        <v>382</v>
      </c>
      <c r="F50" t="s">
        <v>383</v>
      </c>
    </row>
    <row r="51" spans="1:6" x14ac:dyDescent="0.25">
      <c r="A51">
        <v>55</v>
      </c>
      <c r="B51" t="s">
        <v>389</v>
      </c>
      <c r="C51">
        <v>0</v>
      </c>
      <c r="D51">
        <f t="shared" si="0"/>
        <v>0</v>
      </c>
      <c r="E51" t="s">
        <v>382</v>
      </c>
      <c r="F51" t="s">
        <v>383</v>
      </c>
    </row>
    <row r="52" spans="1:6" x14ac:dyDescent="0.25">
      <c r="A52">
        <v>56</v>
      </c>
      <c r="B52" t="s">
        <v>389</v>
      </c>
      <c r="C52">
        <v>0</v>
      </c>
      <c r="D52">
        <f t="shared" si="0"/>
        <v>0</v>
      </c>
      <c r="E52" t="s">
        <v>382</v>
      </c>
      <c r="F52" t="s">
        <v>383</v>
      </c>
    </row>
    <row r="53" spans="1:6" x14ac:dyDescent="0.25">
      <c r="A53">
        <v>57</v>
      </c>
      <c r="B53" t="s">
        <v>389</v>
      </c>
      <c r="C53">
        <v>0</v>
      </c>
      <c r="D53">
        <f t="shared" si="0"/>
        <v>0</v>
      </c>
      <c r="E53" t="s">
        <v>382</v>
      </c>
      <c r="F53" t="s">
        <v>383</v>
      </c>
    </row>
    <row r="54" spans="1:6" x14ac:dyDescent="0.25">
      <c r="A54">
        <v>58</v>
      </c>
      <c r="B54" t="s">
        <v>389</v>
      </c>
      <c r="C54">
        <v>0</v>
      </c>
      <c r="D54">
        <f t="shared" si="0"/>
        <v>0</v>
      </c>
      <c r="E54" t="s">
        <v>382</v>
      </c>
      <c r="F54" t="s">
        <v>383</v>
      </c>
    </row>
    <row r="55" spans="1:6" x14ac:dyDescent="0.25">
      <c r="A55">
        <v>59</v>
      </c>
      <c r="B55" t="s">
        <v>389</v>
      </c>
      <c r="C55">
        <v>0</v>
      </c>
      <c r="D55">
        <f t="shared" si="0"/>
        <v>0</v>
      </c>
      <c r="E55" t="s">
        <v>382</v>
      </c>
      <c r="F55" t="s">
        <v>383</v>
      </c>
    </row>
    <row r="56" spans="1:6" x14ac:dyDescent="0.25">
      <c r="A56">
        <v>60</v>
      </c>
      <c r="B56" t="s">
        <v>389</v>
      </c>
      <c r="C56">
        <v>0</v>
      </c>
      <c r="D56">
        <f t="shared" si="0"/>
        <v>0</v>
      </c>
      <c r="E56" t="s">
        <v>382</v>
      </c>
      <c r="F56" t="s">
        <v>383</v>
      </c>
    </row>
    <row r="57" spans="1:6" x14ac:dyDescent="0.25">
      <c r="A57">
        <v>61</v>
      </c>
      <c r="B57" t="s">
        <v>389</v>
      </c>
      <c r="C57">
        <v>0</v>
      </c>
      <c r="D57">
        <f t="shared" si="0"/>
        <v>0</v>
      </c>
      <c r="E57" t="s">
        <v>382</v>
      </c>
      <c r="F57" t="s">
        <v>383</v>
      </c>
    </row>
    <row r="58" spans="1:6" x14ac:dyDescent="0.25">
      <c r="A58">
        <v>62</v>
      </c>
      <c r="B58" t="s">
        <v>389</v>
      </c>
      <c r="C58">
        <v>0</v>
      </c>
      <c r="D58">
        <f t="shared" si="0"/>
        <v>0</v>
      </c>
      <c r="E58" t="s">
        <v>382</v>
      </c>
      <c r="F58" t="s">
        <v>383</v>
      </c>
    </row>
    <row r="59" spans="1:6" x14ac:dyDescent="0.25">
      <c r="A59">
        <v>63</v>
      </c>
      <c r="B59" t="s">
        <v>389</v>
      </c>
      <c r="C59">
        <v>0</v>
      </c>
      <c r="D59">
        <f t="shared" si="0"/>
        <v>0</v>
      </c>
      <c r="E59" t="s">
        <v>382</v>
      </c>
      <c r="F59" t="s">
        <v>383</v>
      </c>
    </row>
    <row r="60" spans="1:6" x14ac:dyDescent="0.25">
      <c r="A60">
        <v>64</v>
      </c>
      <c r="B60" t="s">
        <v>389</v>
      </c>
      <c r="C60">
        <v>0</v>
      </c>
      <c r="D60">
        <f t="shared" si="0"/>
        <v>0</v>
      </c>
      <c r="E60" t="s">
        <v>382</v>
      </c>
      <c r="F60" t="s">
        <v>383</v>
      </c>
    </row>
    <row r="61" spans="1:6" x14ac:dyDescent="0.25">
      <c r="A61">
        <v>65</v>
      </c>
      <c r="B61" t="s">
        <v>389</v>
      </c>
      <c r="C61">
        <v>0</v>
      </c>
      <c r="D61">
        <f t="shared" si="0"/>
        <v>0</v>
      </c>
      <c r="E61" t="s">
        <v>382</v>
      </c>
      <c r="F61" t="s">
        <v>383</v>
      </c>
    </row>
    <row r="62" spans="1:6" x14ac:dyDescent="0.25">
      <c r="A62">
        <v>66</v>
      </c>
      <c r="B62" t="s">
        <v>389</v>
      </c>
      <c r="C62">
        <v>0</v>
      </c>
      <c r="D62">
        <f t="shared" si="0"/>
        <v>0</v>
      </c>
      <c r="E62" t="s">
        <v>382</v>
      </c>
      <c r="F62" t="s">
        <v>383</v>
      </c>
    </row>
    <row r="63" spans="1:6" x14ac:dyDescent="0.25">
      <c r="A63">
        <v>67</v>
      </c>
      <c r="B63" t="s">
        <v>389</v>
      </c>
      <c r="C63">
        <v>0</v>
      </c>
      <c r="D63">
        <f t="shared" si="0"/>
        <v>0</v>
      </c>
      <c r="E63" t="s">
        <v>382</v>
      </c>
      <c r="F63" t="s">
        <v>383</v>
      </c>
    </row>
    <row r="64" spans="1:6" x14ac:dyDescent="0.25">
      <c r="A64">
        <v>68</v>
      </c>
      <c r="B64" t="s">
        <v>389</v>
      </c>
      <c r="C64">
        <v>0</v>
      </c>
      <c r="D64">
        <f t="shared" si="0"/>
        <v>0</v>
      </c>
      <c r="E64" t="s">
        <v>382</v>
      </c>
      <c r="F64" t="s">
        <v>383</v>
      </c>
    </row>
  </sheetData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F64"/>
  <sheetViews>
    <sheetView topLeftCell="A3" workbookViewId="0">
      <selection activeCell="F32" sqref="F3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8</v>
      </c>
      <c r="B4" t="s">
        <v>388</v>
      </c>
      <c r="C4">
        <v>9889.49</v>
      </c>
      <c r="D4">
        <v>9889.49</v>
      </c>
      <c r="E4" t="s">
        <v>382</v>
      </c>
      <c r="F4" t="s">
        <v>383</v>
      </c>
    </row>
    <row r="5" spans="1:6" x14ac:dyDescent="0.25">
      <c r="A5">
        <v>9</v>
      </c>
      <c r="B5" t="s">
        <v>388</v>
      </c>
      <c r="C5">
        <v>52247.19</v>
      </c>
      <c r="D5">
        <v>52247.19</v>
      </c>
      <c r="E5" t="s">
        <v>382</v>
      </c>
      <c r="F5" t="s">
        <v>383</v>
      </c>
    </row>
    <row r="6" spans="1:6" x14ac:dyDescent="0.25">
      <c r="A6">
        <v>10</v>
      </c>
      <c r="B6" t="s">
        <v>388</v>
      </c>
      <c r="C6">
        <v>29978.32</v>
      </c>
      <c r="D6">
        <v>29978.32</v>
      </c>
      <c r="E6" t="s">
        <v>382</v>
      </c>
      <c r="F6" t="s">
        <v>383</v>
      </c>
    </row>
    <row r="7" spans="1:6" x14ac:dyDescent="0.25">
      <c r="A7">
        <v>11</v>
      </c>
      <c r="B7" t="s">
        <v>388</v>
      </c>
      <c r="C7">
        <v>42770.76</v>
      </c>
      <c r="D7">
        <v>42770.76</v>
      </c>
      <c r="E7" t="s">
        <v>382</v>
      </c>
      <c r="F7" t="s">
        <v>383</v>
      </c>
    </row>
    <row r="8" spans="1:6" x14ac:dyDescent="0.25">
      <c r="A8">
        <v>12</v>
      </c>
      <c r="B8" t="s">
        <v>388</v>
      </c>
      <c r="C8">
        <v>36530.65</v>
      </c>
      <c r="D8">
        <v>36530.65</v>
      </c>
      <c r="E8" t="s">
        <v>382</v>
      </c>
      <c r="F8" t="s">
        <v>383</v>
      </c>
    </row>
    <row r="9" spans="1:6" x14ac:dyDescent="0.25">
      <c r="A9">
        <v>13</v>
      </c>
      <c r="B9" t="s">
        <v>388</v>
      </c>
      <c r="C9">
        <v>56297.19</v>
      </c>
      <c r="D9">
        <v>56297.19</v>
      </c>
      <c r="E9" t="s">
        <v>382</v>
      </c>
      <c r="F9" t="s">
        <v>383</v>
      </c>
    </row>
    <row r="10" spans="1:6" x14ac:dyDescent="0.25">
      <c r="A10">
        <v>14</v>
      </c>
      <c r="B10" t="s">
        <v>388</v>
      </c>
      <c r="C10">
        <v>54476.350000000006</v>
      </c>
      <c r="D10">
        <v>54476.350000000006</v>
      </c>
      <c r="E10" t="s">
        <v>382</v>
      </c>
      <c r="F10" t="s">
        <v>383</v>
      </c>
    </row>
    <row r="11" spans="1:6" x14ac:dyDescent="0.25">
      <c r="A11">
        <v>15</v>
      </c>
      <c r="B11" t="s">
        <v>388</v>
      </c>
      <c r="C11">
        <v>40926.589999999997</v>
      </c>
      <c r="D11">
        <v>40926.589999999997</v>
      </c>
      <c r="E11" t="s">
        <v>382</v>
      </c>
      <c r="F11" t="s">
        <v>383</v>
      </c>
    </row>
    <row r="12" spans="1:6" x14ac:dyDescent="0.25">
      <c r="A12">
        <v>16</v>
      </c>
      <c r="B12" t="s">
        <v>388</v>
      </c>
      <c r="C12">
        <v>28425.629999999997</v>
      </c>
      <c r="D12">
        <v>28425.629999999997</v>
      </c>
      <c r="E12" t="s">
        <v>382</v>
      </c>
      <c r="F12" t="s">
        <v>383</v>
      </c>
    </row>
    <row r="13" spans="1:6" x14ac:dyDescent="0.25">
      <c r="A13">
        <v>17</v>
      </c>
      <c r="B13" t="s">
        <v>388</v>
      </c>
      <c r="C13">
        <v>54260.01</v>
      </c>
      <c r="D13">
        <v>54260.01</v>
      </c>
      <c r="E13" t="s">
        <v>382</v>
      </c>
      <c r="F13" t="s">
        <v>383</v>
      </c>
    </row>
    <row r="14" spans="1:6" x14ac:dyDescent="0.25">
      <c r="A14">
        <v>18</v>
      </c>
      <c r="B14" t="s">
        <v>388</v>
      </c>
      <c r="C14">
        <v>8460.48</v>
      </c>
      <c r="D14">
        <v>8460.48</v>
      </c>
      <c r="E14" t="s">
        <v>382</v>
      </c>
      <c r="F14" t="s">
        <v>383</v>
      </c>
    </row>
    <row r="15" spans="1:6" x14ac:dyDescent="0.25">
      <c r="A15">
        <v>19</v>
      </c>
      <c r="B15" t="s">
        <v>388</v>
      </c>
      <c r="C15">
        <v>65750.11</v>
      </c>
      <c r="D15">
        <v>65750.11</v>
      </c>
      <c r="E15" t="s">
        <v>382</v>
      </c>
      <c r="F15" t="s">
        <v>383</v>
      </c>
    </row>
    <row r="16" spans="1:6" x14ac:dyDescent="0.25">
      <c r="A16">
        <v>20</v>
      </c>
      <c r="B16" t="s">
        <v>388</v>
      </c>
      <c r="C16">
        <v>58289.15</v>
      </c>
      <c r="D16">
        <v>58289.15</v>
      </c>
      <c r="E16" t="s">
        <v>382</v>
      </c>
      <c r="F16" t="s">
        <v>383</v>
      </c>
    </row>
    <row r="17" spans="1:6" x14ac:dyDescent="0.25">
      <c r="A17">
        <v>21</v>
      </c>
      <c r="B17" t="s">
        <v>388</v>
      </c>
      <c r="C17">
        <v>30571.79</v>
      </c>
      <c r="D17">
        <v>30571.79</v>
      </c>
      <c r="E17" t="s">
        <v>382</v>
      </c>
      <c r="F17" t="s">
        <v>383</v>
      </c>
    </row>
    <row r="18" spans="1:6" x14ac:dyDescent="0.25">
      <c r="A18">
        <v>22</v>
      </c>
      <c r="B18" t="s">
        <v>388</v>
      </c>
      <c r="C18">
        <v>56379.15</v>
      </c>
      <c r="D18">
        <v>56379.15</v>
      </c>
      <c r="E18" t="s">
        <v>382</v>
      </c>
      <c r="F18" t="s">
        <v>383</v>
      </c>
    </row>
    <row r="19" spans="1:6" x14ac:dyDescent="0.25">
      <c r="A19">
        <v>23</v>
      </c>
      <c r="B19" t="s">
        <v>388</v>
      </c>
      <c r="C19">
        <v>47212.35</v>
      </c>
      <c r="D19">
        <v>47212.35</v>
      </c>
      <c r="E19" t="s">
        <v>382</v>
      </c>
      <c r="F19" t="s">
        <v>383</v>
      </c>
    </row>
    <row r="20" spans="1:6" x14ac:dyDescent="0.25">
      <c r="A20">
        <v>24</v>
      </c>
      <c r="B20" t="s">
        <v>388</v>
      </c>
      <c r="C20">
        <v>42125.56</v>
      </c>
      <c r="D20">
        <v>42125.56</v>
      </c>
      <c r="E20" t="s">
        <v>382</v>
      </c>
      <c r="F20" t="s">
        <v>383</v>
      </c>
    </row>
    <row r="21" spans="1:6" x14ac:dyDescent="0.25">
      <c r="A21">
        <v>25</v>
      </c>
      <c r="B21" t="s">
        <v>388</v>
      </c>
      <c r="C21">
        <v>25670.280000000002</v>
      </c>
      <c r="D21">
        <v>25670.280000000002</v>
      </c>
      <c r="E21" t="s">
        <v>382</v>
      </c>
      <c r="F21" t="s">
        <v>383</v>
      </c>
    </row>
    <row r="22" spans="1:6" x14ac:dyDescent="0.25">
      <c r="A22">
        <v>26</v>
      </c>
      <c r="B22" t="s">
        <v>388</v>
      </c>
      <c r="C22">
        <v>31032.449999999997</v>
      </c>
      <c r="D22">
        <v>31032.449999999997</v>
      </c>
      <c r="E22" t="s">
        <v>382</v>
      </c>
      <c r="F22" t="s">
        <v>383</v>
      </c>
    </row>
    <row r="23" spans="1:6" x14ac:dyDescent="0.25">
      <c r="A23">
        <v>27</v>
      </c>
      <c r="B23" t="s">
        <v>388</v>
      </c>
      <c r="C23">
        <v>30170.55</v>
      </c>
      <c r="D23">
        <v>30170.55</v>
      </c>
      <c r="E23" t="s">
        <v>382</v>
      </c>
      <c r="F23" t="s">
        <v>383</v>
      </c>
    </row>
    <row r="24" spans="1:6" x14ac:dyDescent="0.25">
      <c r="A24">
        <v>28</v>
      </c>
      <c r="B24" t="s">
        <v>388</v>
      </c>
      <c r="C24">
        <v>45970.68</v>
      </c>
      <c r="D24">
        <v>45970.68</v>
      </c>
      <c r="E24" t="s">
        <v>382</v>
      </c>
      <c r="F24" t="s">
        <v>383</v>
      </c>
    </row>
    <row r="25" spans="1:6" x14ac:dyDescent="0.25">
      <c r="A25">
        <v>29</v>
      </c>
      <c r="B25" t="s">
        <v>388</v>
      </c>
      <c r="C25">
        <v>30404.240000000002</v>
      </c>
      <c r="D25">
        <v>30404.240000000002</v>
      </c>
      <c r="E25" t="s">
        <v>382</v>
      </c>
      <c r="F25" t="s">
        <v>383</v>
      </c>
    </row>
    <row r="26" spans="1:6" x14ac:dyDescent="0.25">
      <c r="A26">
        <v>30</v>
      </c>
      <c r="B26" t="s">
        <v>388</v>
      </c>
      <c r="C26">
        <v>29404.83</v>
      </c>
      <c r="D26">
        <v>29404.83</v>
      </c>
      <c r="E26" t="s">
        <v>382</v>
      </c>
      <c r="F26" t="s">
        <v>383</v>
      </c>
    </row>
    <row r="27" spans="1:6" x14ac:dyDescent="0.25">
      <c r="A27">
        <v>31</v>
      </c>
      <c r="B27" t="s">
        <v>388</v>
      </c>
      <c r="C27">
        <v>26305.95</v>
      </c>
      <c r="D27">
        <v>26305.95</v>
      </c>
      <c r="E27" t="s">
        <v>382</v>
      </c>
      <c r="F27" t="s">
        <v>383</v>
      </c>
    </row>
    <row r="28" spans="1:6" x14ac:dyDescent="0.25">
      <c r="A28">
        <v>32</v>
      </c>
      <c r="B28" t="s">
        <v>388</v>
      </c>
      <c r="C28">
        <v>30203.949999999997</v>
      </c>
      <c r="D28">
        <v>30203.949999999997</v>
      </c>
      <c r="E28" t="s">
        <v>382</v>
      </c>
      <c r="F28" t="s">
        <v>383</v>
      </c>
    </row>
    <row r="29" spans="1:6" x14ac:dyDescent="0.25">
      <c r="A29">
        <v>33</v>
      </c>
      <c r="B29" t="s">
        <v>388</v>
      </c>
      <c r="C29">
        <v>25204.87</v>
      </c>
      <c r="D29">
        <v>25204.87</v>
      </c>
      <c r="E29" t="s">
        <v>382</v>
      </c>
      <c r="F29" t="s">
        <v>383</v>
      </c>
    </row>
    <row r="30" spans="1:6" x14ac:dyDescent="0.25">
      <c r="A30">
        <v>34</v>
      </c>
      <c r="B30" t="s">
        <v>388</v>
      </c>
      <c r="C30">
        <v>20680.239999999998</v>
      </c>
      <c r="D30">
        <v>20680.239999999998</v>
      </c>
      <c r="E30" t="s">
        <v>382</v>
      </c>
      <c r="F30" t="s">
        <v>383</v>
      </c>
    </row>
    <row r="31" spans="1:6" x14ac:dyDescent="0.25">
      <c r="A31">
        <v>35</v>
      </c>
      <c r="B31" t="s">
        <v>388</v>
      </c>
      <c r="C31">
        <v>15341.28</v>
      </c>
      <c r="D31">
        <v>15341.28</v>
      </c>
      <c r="E31" t="s">
        <v>382</v>
      </c>
      <c r="F31" t="s">
        <v>383</v>
      </c>
    </row>
    <row r="32" spans="1:6" x14ac:dyDescent="0.25">
      <c r="A32">
        <v>36</v>
      </c>
      <c r="B32" t="s">
        <v>388</v>
      </c>
      <c r="C32">
        <v>20164.43</v>
      </c>
      <c r="D32">
        <v>20164.43</v>
      </c>
      <c r="E32" t="s">
        <v>382</v>
      </c>
      <c r="F32" t="s">
        <v>383</v>
      </c>
    </row>
    <row r="33" spans="1:6" x14ac:dyDescent="0.25">
      <c r="A33">
        <v>37</v>
      </c>
      <c r="B33" t="s">
        <v>388</v>
      </c>
      <c r="C33">
        <v>20174.55</v>
      </c>
      <c r="D33">
        <v>20174.55</v>
      </c>
      <c r="E33" t="s">
        <v>382</v>
      </c>
      <c r="F33" t="s">
        <v>383</v>
      </c>
    </row>
    <row r="34" spans="1:6" x14ac:dyDescent="0.25">
      <c r="A34">
        <v>38</v>
      </c>
      <c r="B34" t="s">
        <v>388</v>
      </c>
      <c r="C34">
        <v>18941.75</v>
      </c>
      <c r="D34">
        <v>18941.75</v>
      </c>
      <c r="E34" t="s">
        <v>382</v>
      </c>
      <c r="F34" t="s">
        <v>383</v>
      </c>
    </row>
    <row r="35" spans="1:6" x14ac:dyDescent="0.25">
      <c r="A35">
        <v>39</v>
      </c>
      <c r="B35" t="s">
        <v>388</v>
      </c>
      <c r="C35">
        <v>29600.809999999998</v>
      </c>
      <c r="D35">
        <v>29600.809999999998</v>
      </c>
      <c r="E35" t="s">
        <v>382</v>
      </c>
      <c r="F35" t="s">
        <v>383</v>
      </c>
    </row>
    <row r="36" spans="1:6" x14ac:dyDescent="0.25">
      <c r="A36">
        <v>40</v>
      </c>
      <c r="B36" t="s">
        <v>388</v>
      </c>
      <c r="C36">
        <v>6669.43</v>
      </c>
      <c r="D36">
        <v>6669.43</v>
      </c>
      <c r="E36" t="s">
        <v>382</v>
      </c>
      <c r="F36" t="s">
        <v>383</v>
      </c>
    </row>
    <row r="37" spans="1:6" x14ac:dyDescent="0.25">
      <c r="A37">
        <v>41</v>
      </c>
      <c r="B37" t="s">
        <v>388</v>
      </c>
      <c r="C37">
        <v>19657.169999999998</v>
      </c>
      <c r="D37">
        <v>19657.169999999998</v>
      </c>
      <c r="E37" t="s">
        <v>382</v>
      </c>
      <c r="F37" t="s">
        <v>383</v>
      </c>
    </row>
    <row r="38" spans="1:6" x14ac:dyDescent="0.25">
      <c r="A38">
        <v>42</v>
      </c>
      <c r="B38" t="s">
        <v>388</v>
      </c>
      <c r="C38">
        <v>31078.32</v>
      </c>
      <c r="D38">
        <v>31078.32</v>
      </c>
      <c r="E38" t="s">
        <v>382</v>
      </c>
      <c r="F38" t="s">
        <v>383</v>
      </c>
    </row>
    <row r="39" spans="1:6" x14ac:dyDescent="0.25">
      <c r="A39">
        <v>43</v>
      </c>
      <c r="B39" t="s">
        <v>388</v>
      </c>
      <c r="C39">
        <v>88118.790000000008</v>
      </c>
      <c r="D39">
        <v>88118.790000000008</v>
      </c>
      <c r="E39" t="s">
        <v>382</v>
      </c>
      <c r="F39" t="s">
        <v>383</v>
      </c>
    </row>
    <row r="40" spans="1:6" x14ac:dyDescent="0.25">
      <c r="A40">
        <v>44</v>
      </c>
      <c r="B40" t="s">
        <v>388</v>
      </c>
      <c r="C40">
        <v>58795.759999999995</v>
      </c>
      <c r="D40">
        <v>58795.759999999995</v>
      </c>
      <c r="E40" t="s">
        <v>382</v>
      </c>
      <c r="F40" t="s">
        <v>383</v>
      </c>
    </row>
    <row r="41" spans="1:6" x14ac:dyDescent="0.25">
      <c r="A41">
        <v>45</v>
      </c>
      <c r="B41" t="s">
        <v>388</v>
      </c>
      <c r="C41">
        <v>38818.340000000004</v>
      </c>
      <c r="D41">
        <v>38818.340000000004</v>
      </c>
      <c r="E41" t="s">
        <v>382</v>
      </c>
      <c r="F41" t="s">
        <v>383</v>
      </c>
    </row>
    <row r="42" spans="1:6" x14ac:dyDescent="0.25">
      <c r="A42">
        <v>46</v>
      </c>
      <c r="B42" t="s">
        <v>388</v>
      </c>
      <c r="C42">
        <v>34685.440000000002</v>
      </c>
      <c r="D42">
        <v>34685.440000000002</v>
      </c>
      <c r="E42" t="s">
        <v>382</v>
      </c>
      <c r="F42" t="s">
        <v>383</v>
      </c>
    </row>
    <row r="43" spans="1:6" x14ac:dyDescent="0.25">
      <c r="A43">
        <v>47</v>
      </c>
      <c r="B43" t="s">
        <v>388</v>
      </c>
      <c r="C43">
        <v>30501.65</v>
      </c>
      <c r="D43">
        <v>30501.65</v>
      </c>
      <c r="E43" t="s">
        <v>382</v>
      </c>
      <c r="F43" t="s">
        <v>383</v>
      </c>
    </row>
    <row r="44" spans="1:6" x14ac:dyDescent="0.25">
      <c r="A44">
        <v>48</v>
      </c>
      <c r="B44" t="s">
        <v>388</v>
      </c>
      <c r="C44">
        <v>32064.32</v>
      </c>
      <c r="D44">
        <v>32064.32</v>
      </c>
      <c r="E44" t="s">
        <v>382</v>
      </c>
      <c r="F44" t="s">
        <v>383</v>
      </c>
    </row>
    <row r="45" spans="1:6" x14ac:dyDescent="0.25">
      <c r="A45">
        <v>49</v>
      </c>
      <c r="B45" t="s">
        <v>388</v>
      </c>
      <c r="C45">
        <v>30556.879999999997</v>
      </c>
      <c r="D45">
        <v>30556.879999999997</v>
      </c>
      <c r="E45" t="s">
        <v>382</v>
      </c>
      <c r="F45" t="s">
        <v>383</v>
      </c>
    </row>
    <row r="46" spans="1:6" x14ac:dyDescent="0.25">
      <c r="A46">
        <v>50</v>
      </c>
      <c r="B46" t="s">
        <v>388</v>
      </c>
      <c r="C46">
        <v>31974.83</v>
      </c>
      <c r="D46">
        <v>31974.83</v>
      </c>
      <c r="E46" t="s">
        <v>382</v>
      </c>
      <c r="F46" t="s">
        <v>383</v>
      </c>
    </row>
    <row r="47" spans="1:6" x14ac:dyDescent="0.25">
      <c r="A47">
        <v>51</v>
      </c>
      <c r="B47" t="s">
        <v>388</v>
      </c>
      <c r="C47">
        <v>55453.35</v>
      </c>
      <c r="D47">
        <v>55453.35</v>
      </c>
      <c r="E47" t="s">
        <v>382</v>
      </c>
      <c r="F47" t="s">
        <v>383</v>
      </c>
    </row>
    <row r="48" spans="1:6" x14ac:dyDescent="0.25">
      <c r="A48">
        <v>52</v>
      </c>
      <c r="B48" t="s">
        <v>388</v>
      </c>
      <c r="C48">
        <v>76029.240000000005</v>
      </c>
      <c r="D48">
        <v>76029.240000000005</v>
      </c>
      <c r="E48" t="s">
        <v>382</v>
      </c>
      <c r="F48" t="s">
        <v>383</v>
      </c>
    </row>
    <row r="49" spans="1:6" x14ac:dyDescent="0.25">
      <c r="A49">
        <v>53</v>
      </c>
      <c r="B49" t="s">
        <v>388</v>
      </c>
      <c r="C49">
        <v>30752.199999999997</v>
      </c>
      <c r="D49">
        <v>30752.199999999997</v>
      </c>
      <c r="E49" t="s">
        <v>382</v>
      </c>
      <c r="F49" t="s">
        <v>383</v>
      </c>
    </row>
    <row r="50" spans="1:6" x14ac:dyDescent="0.25">
      <c r="A50">
        <v>54</v>
      </c>
      <c r="B50" t="s">
        <v>388</v>
      </c>
      <c r="C50">
        <v>28165.88</v>
      </c>
      <c r="D50">
        <v>28165.88</v>
      </c>
      <c r="E50" t="s">
        <v>382</v>
      </c>
      <c r="F50" t="s">
        <v>383</v>
      </c>
    </row>
    <row r="51" spans="1:6" x14ac:dyDescent="0.25">
      <c r="A51">
        <v>55</v>
      </c>
      <c r="B51" t="s">
        <v>388</v>
      </c>
      <c r="C51">
        <v>27304.829999999998</v>
      </c>
      <c r="D51">
        <v>27304.829999999998</v>
      </c>
      <c r="E51" t="s">
        <v>382</v>
      </c>
      <c r="F51" t="s">
        <v>383</v>
      </c>
    </row>
    <row r="52" spans="1:6" x14ac:dyDescent="0.25">
      <c r="A52">
        <v>56</v>
      </c>
      <c r="B52" t="s">
        <v>388</v>
      </c>
      <c r="C52">
        <v>30478.32</v>
      </c>
      <c r="D52">
        <v>30478.32</v>
      </c>
      <c r="E52" t="s">
        <v>382</v>
      </c>
      <c r="F52" t="s">
        <v>383</v>
      </c>
    </row>
    <row r="53" spans="1:6" x14ac:dyDescent="0.25">
      <c r="A53">
        <v>57</v>
      </c>
      <c r="B53" t="s">
        <v>388</v>
      </c>
      <c r="C53">
        <v>29454.240000000002</v>
      </c>
      <c r="D53">
        <v>29454.240000000002</v>
      </c>
      <c r="E53" t="s">
        <v>382</v>
      </c>
      <c r="F53" t="s">
        <v>383</v>
      </c>
    </row>
    <row r="54" spans="1:6" x14ac:dyDescent="0.25">
      <c r="A54">
        <v>58</v>
      </c>
      <c r="B54" t="s">
        <v>388</v>
      </c>
      <c r="C54">
        <v>28956.61</v>
      </c>
      <c r="D54">
        <v>28956.61</v>
      </c>
      <c r="E54" t="s">
        <v>382</v>
      </c>
      <c r="F54" t="s">
        <v>383</v>
      </c>
    </row>
    <row r="55" spans="1:6" x14ac:dyDescent="0.25">
      <c r="A55">
        <v>59</v>
      </c>
      <c r="B55" t="s">
        <v>388</v>
      </c>
      <c r="C55">
        <v>27685.440000000002</v>
      </c>
      <c r="D55">
        <v>27685.440000000002</v>
      </c>
      <c r="E55" t="s">
        <v>382</v>
      </c>
      <c r="F55" t="s">
        <v>383</v>
      </c>
    </row>
    <row r="56" spans="1:6" x14ac:dyDescent="0.25">
      <c r="A56">
        <v>60</v>
      </c>
      <c r="B56" t="s">
        <v>388</v>
      </c>
      <c r="C56">
        <v>35685.33</v>
      </c>
      <c r="D56">
        <v>35685.33</v>
      </c>
      <c r="E56" t="s">
        <v>382</v>
      </c>
      <c r="F56" t="s">
        <v>383</v>
      </c>
    </row>
    <row r="57" spans="1:6" x14ac:dyDescent="0.25">
      <c r="A57">
        <v>61</v>
      </c>
      <c r="B57" t="s">
        <v>388</v>
      </c>
      <c r="C57">
        <v>8066.55</v>
      </c>
      <c r="D57">
        <v>8066.55</v>
      </c>
      <c r="E57" t="s">
        <v>382</v>
      </c>
      <c r="F57" t="s">
        <v>383</v>
      </c>
    </row>
    <row r="58" spans="1:6" x14ac:dyDescent="0.25">
      <c r="A58">
        <v>62</v>
      </c>
      <c r="B58" t="s">
        <v>388</v>
      </c>
      <c r="C58">
        <v>27091.38</v>
      </c>
      <c r="D58">
        <v>27091.38</v>
      </c>
      <c r="E58" t="s">
        <v>382</v>
      </c>
      <c r="F58" t="s">
        <v>383</v>
      </c>
    </row>
    <row r="59" spans="1:6" x14ac:dyDescent="0.25">
      <c r="A59">
        <v>63</v>
      </c>
      <c r="B59" t="s">
        <v>388</v>
      </c>
      <c r="C59">
        <v>26468.239999999998</v>
      </c>
      <c r="D59">
        <v>26468.239999999998</v>
      </c>
      <c r="E59" t="s">
        <v>382</v>
      </c>
      <c r="F59" t="s">
        <v>383</v>
      </c>
    </row>
    <row r="60" spans="1:6" x14ac:dyDescent="0.25">
      <c r="A60">
        <v>64</v>
      </c>
      <c r="B60" t="s">
        <v>388</v>
      </c>
      <c r="C60">
        <v>26538.52</v>
      </c>
      <c r="D60">
        <v>26538.52</v>
      </c>
      <c r="E60" t="s">
        <v>382</v>
      </c>
      <c r="F60" t="s">
        <v>383</v>
      </c>
    </row>
    <row r="61" spans="1:6" x14ac:dyDescent="0.25">
      <c r="A61">
        <v>65</v>
      </c>
      <c r="B61" t="s">
        <v>388</v>
      </c>
      <c r="C61">
        <v>24530.46</v>
      </c>
      <c r="D61">
        <v>24530.46</v>
      </c>
      <c r="E61" t="s">
        <v>382</v>
      </c>
      <c r="F61" t="s">
        <v>383</v>
      </c>
    </row>
    <row r="62" spans="1:6" x14ac:dyDescent="0.25">
      <c r="A62">
        <v>66</v>
      </c>
      <c r="B62" t="s">
        <v>388</v>
      </c>
      <c r="C62">
        <v>23687.11</v>
      </c>
      <c r="D62">
        <v>23687.11</v>
      </c>
      <c r="E62" t="s">
        <v>382</v>
      </c>
      <c r="F62" t="s">
        <v>383</v>
      </c>
    </row>
    <row r="63" spans="1:6" x14ac:dyDescent="0.25">
      <c r="A63">
        <v>67</v>
      </c>
      <c r="B63" t="s">
        <v>388</v>
      </c>
      <c r="C63">
        <v>11752.060000000001</v>
      </c>
      <c r="D63">
        <v>11752.060000000001</v>
      </c>
      <c r="E63" t="s">
        <v>382</v>
      </c>
      <c r="F63" t="s">
        <v>383</v>
      </c>
    </row>
    <row r="64" spans="1:6" x14ac:dyDescent="0.25">
      <c r="A64">
        <v>68</v>
      </c>
      <c r="B64" t="s">
        <v>388</v>
      </c>
      <c r="C64">
        <v>11606.3</v>
      </c>
      <c r="D64">
        <v>11606.3</v>
      </c>
      <c r="E64" t="s">
        <v>382</v>
      </c>
      <c r="F64" t="s">
        <v>383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8</v>
      </c>
      <c r="B4" t="s">
        <v>391</v>
      </c>
      <c r="C4">
        <v>202.17</v>
      </c>
      <c r="D4">
        <f>C4</f>
        <v>202.17</v>
      </c>
      <c r="E4" t="s">
        <v>382</v>
      </c>
      <c r="F4" t="s">
        <v>390</v>
      </c>
    </row>
    <row r="5" spans="1:6" x14ac:dyDescent="0.25">
      <c r="A5">
        <v>9</v>
      </c>
      <c r="B5" t="s">
        <v>391</v>
      </c>
      <c r="C5">
        <v>4437.99</v>
      </c>
      <c r="D5">
        <f t="shared" ref="D5:D64" si="0">C5</f>
        <v>4437.99</v>
      </c>
      <c r="E5" t="s">
        <v>382</v>
      </c>
      <c r="F5" t="s">
        <v>390</v>
      </c>
    </row>
    <row r="6" spans="1:6" x14ac:dyDescent="0.25">
      <c r="A6">
        <v>10</v>
      </c>
      <c r="B6" t="s">
        <v>391</v>
      </c>
      <c r="C6">
        <v>1982.34</v>
      </c>
      <c r="D6">
        <f t="shared" si="0"/>
        <v>1982.34</v>
      </c>
      <c r="E6" t="s">
        <v>382</v>
      </c>
      <c r="F6" t="s">
        <v>390</v>
      </c>
    </row>
    <row r="7" spans="1:6" x14ac:dyDescent="0.25">
      <c r="A7">
        <v>11</v>
      </c>
      <c r="B7" t="s">
        <v>391</v>
      </c>
      <c r="C7">
        <v>3112.47</v>
      </c>
      <c r="D7">
        <f t="shared" si="0"/>
        <v>3112.47</v>
      </c>
      <c r="E7" t="s">
        <v>382</v>
      </c>
      <c r="F7" t="s">
        <v>390</v>
      </c>
    </row>
    <row r="8" spans="1:6" x14ac:dyDescent="0.25">
      <c r="A8">
        <v>12</v>
      </c>
      <c r="B8" t="s">
        <v>391</v>
      </c>
      <c r="C8">
        <v>2495.34</v>
      </c>
      <c r="D8">
        <f t="shared" si="0"/>
        <v>2495.34</v>
      </c>
      <c r="E8" t="s">
        <v>382</v>
      </c>
      <c r="F8" t="s">
        <v>390</v>
      </c>
    </row>
    <row r="9" spans="1:6" x14ac:dyDescent="0.25">
      <c r="A9">
        <v>13</v>
      </c>
      <c r="B9" t="s">
        <v>391</v>
      </c>
      <c r="C9">
        <v>4437.99</v>
      </c>
      <c r="D9">
        <f t="shared" si="0"/>
        <v>4437.99</v>
      </c>
      <c r="E9" t="s">
        <v>382</v>
      </c>
      <c r="F9" t="s">
        <v>390</v>
      </c>
    </row>
    <row r="10" spans="1:6" x14ac:dyDescent="0.25">
      <c r="A10">
        <v>14</v>
      </c>
      <c r="B10" t="s">
        <v>391</v>
      </c>
      <c r="C10">
        <v>4437.99</v>
      </c>
      <c r="D10">
        <f t="shared" si="0"/>
        <v>4437.99</v>
      </c>
      <c r="E10" t="s">
        <v>382</v>
      </c>
      <c r="F10" t="s">
        <v>390</v>
      </c>
    </row>
    <row r="11" spans="1:6" x14ac:dyDescent="0.25">
      <c r="A11">
        <v>15</v>
      </c>
      <c r="B11" t="s">
        <v>391</v>
      </c>
      <c r="C11">
        <v>3112.47</v>
      </c>
      <c r="D11">
        <f t="shared" si="0"/>
        <v>3112.47</v>
      </c>
      <c r="E11" t="s">
        <v>382</v>
      </c>
      <c r="F11" t="s">
        <v>390</v>
      </c>
    </row>
    <row r="12" spans="1:6" x14ac:dyDescent="0.25">
      <c r="A12">
        <v>16</v>
      </c>
      <c r="B12" t="s">
        <v>391</v>
      </c>
      <c r="C12">
        <v>1889.55</v>
      </c>
      <c r="D12">
        <f t="shared" si="0"/>
        <v>1889.55</v>
      </c>
      <c r="E12" t="s">
        <v>382</v>
      </c>
      <c r="F12" t="s">
        <v>390</v>
      </c>
    </row>
    <row r="13" spans="1:6" x14ac:dyDescent="0.25">
      <c r="A13">
        <v>17</v>
      </c>
      <c r="B13" t="s">
        <v>391</v>
      </c>
      <c r="C13">
        <v>4271.3100000000004</v>
      </c>
      <c r="D13">
        <f t="shared" si="0"/>
        <v>4271.3100000000004</v>
      </c>
      <c r="E13" t="s">
        <v>382</v>
      </c>
      <c r="F13" t="s">
        <v>390</v>
      </c>
    </row>
    <row r="14" spans="1:6" x14ac:dyDescent="0.25">
      <c r="A14">
        <v>18</v>
      </c>
      <c r="B14" t="s">
        <v>391</v>
      </c>
      <c r="C14">
        <v>155.69</v>
      </c>
      <c r="D14">
        <f t="shared" si="0"/>
        <v>155.69</v>
      </c>
      <c r="E14" t="s">
        <v>382</v>
      </c>
      <c r="F14" t="s">
        <v>390</v>
      </c>
    </row>
    <row r="15" spans="1:6" x14ac:dyDescent="0.25">
      <c r="A15">
        <v>19</v>
      </c>
      <c r="B15" t="s">
        <v>391</v>
      </c>
      <c r="C15">
        <v>5459.58</v>
      </c>
      <c r="D15">
        <f t="shared" si="0"/>
        <v>5459.58</v>
      </c>
      <c r="E15" t="s">
        <v>382</v>
      </c>
      <c r="F15" t="s">
        <v>390</v>
      </c>
    </row>
    <row r="16" spans="1:6" x14ac:dyDescent="0.25">
      <c r="A16">
        <v>20</v>
      </c>
      <c r="B16" t="s">
        <v>391</v>
      </c>
      <c r="C16">
        <v>4686.66</v>
      </c>
      <c r="D16">
        <f t="shared" si="0"/>
        <v>4686.66</v>
      </c>
      <c r="E16" t="s">
        <v>382</v>
      </c>
      <c r="F16" t="s">
        <v>390</v>
      </c>
    </row>
    <row r="17" spans="1:6" x14ac:dyDescent="0.25">
      <c r="A17">
        <v>21</v>
      </c>
      <c r="B17" t="s">
        <v>391</v>
      </c>
      <c r="C17">
        <v>1828.44</v>
      </c>
      <c r="D17">
        <f t="shared" si="0"/>
        <v>1828.44</v>
      </c>
      <c r="E17" t="s">
        <v>382</v>
      </c>
      <c r="F17" t="s">
        <v>390</v>
      </c>
    </row>
    <row r="18" spans="1:6" x14ac:dyDescent="0.25">
      <c r="A18">
        <v>22</v>
      </c>
      <c r="B18" t="s">
        <v>391</v>
      </c>
      <c r="C18">
        <v>4686.66</v>
      </c>
      <c r="D18">
        <f t="shared" si="0"/>
        <v>4686.66</v>
      </c>
      <c r="E18" t="s">
        <v>382</v>
      </c>
      <c r="F18" t="s">
        <v>390</v>
      </c>
    </row>
    <row r="19" spans="1:6" x14ac:dyDescent="0.25">
      <c r="A19">
        <v>23</v>
      </c>
      <c r="B19" t="s">
        <v>391</v>
      </c>
      <c r="C19">
        <v>3603.06</v>
      </c>
      <c r="D19">
        <f t="shared" si="0"/>
        <v>3603.06</v>
      </c>
      <c r="E19" t="s">
        <v>382</v>
      </c>
      <c r="F19" t="s">
        <v>390</v>
      </c>
    </row>
    <row r="20" spans="1:6" x14ac:dyDescent="0.25">
      <c r="A20">
        <v>24</v>
      </c>
      <c r="B20" t="s">
        <v>391</v>
      </c>
      <c r="C20">
        <v>3219.57</v>
      </c>
      <c r="D20">
        <f t="shared" si="0"/>
        <v>3219.57</v>
      </c>
      <c r="E20" t="s">
        <v>382</v>
      </c>
      <c r="F20" t="s">
        <v>390</v>
      </c>
    </row>
    <row r="21" spans="1:6" x14ac:dyDescent="0.25">
      <c r="A21">
        <v>25</v>
      </c>
      <c r="B21" t="s">
        <v>391</v>
      </c>
      <c r="C21">
        <v>1612.26</v>
      </c>
      <c r="D21">
        <f t="shared" si="0"/>
        <v>1612.26</v>
      </c>
      <c r="E21" t="s">
        <v>382</v>
      </c>
      <c r="F21" t="s">
        <v>390</v>
      </c>
    </row>
    <row r="22" spans="1:6" x14ac:dyDescent="0.25">
      <c r="A22">
        <v>26</v>
      </c>
      <c r="B22" t="s">
        <v>391</v>
      </c>
      <c r="C22">
        <v>2060.19</v>
      </c>
      <c r="D22">
        <f t="shared" si="0"/>
        <v>2060.19</v>
      </c>
      <c r="E22" t="s">
        <v>382</v>
      </c>
      <c r="F22" t="s">
        <v>390</v>
      </c>
    </row>
    <row r="23" spans="1:6" x14ac:dyDescent="0.25">
      <c r="A23">
        <v>27</v>
      </c>
      <c r="B23" t="s">
        <v>391</v>
      </c>
      <c r="C23">
        <v>1889.46</v>
      </c>
      <c r="D23">
        <f t="shared" si="0"/>
        <v>1889.46</v>
      </c>
      <c r="E23" t="s">
        <v>382</v>
      </c>
      <c r="F23" t="s">
        <v>390</v>
      </c>
    </row>
    <row r="24" spans="1:6" x14ac:dyDescent="0.25">
      <c r="A24">
        <v>28</v>
      </c>
      <c r="B24" t="s">
        <v>391</v>
      </c>
      <c r="C24">
        <v>3603.06</v>
      </c>
      <c r="D24">
        <f t="shared" si="0"/>
        <v>3603.06</v>
      </c>
      <c r="E24" t="s">
        <v>382</v>
      </c>
      <c r="F24" t="s">
        <v>390</v>
      </c>
    </row>
    <row r="25" spans="1:6" x14ac:dyDescent="0.25">
      <c r="A25">
        <v>29</v>
      </c>
      <c r="B25" t="s">
        <v>391</v>
      </c>
      <c r="C25">
        <v>1982.43</v>
      </c>
      <c r="D25">
        <f t="shared" si="0"/>
        <v>1982.43</v>
      </c>
      <c r="E25" t="s">
        <v>382</v>
      </c>
      <c r="F25" t="s">
        <v>390</v>
      </c>
    </row>
    <row r="26" spans="1:6" x14ac:dyDescent="0.25">
      <c r="A26">
        <v>30</v>
      </c>
      <c r="B26" t="s">
        <v>391</v>
      </c>
      <c r="C26">
        <v>1917.27</v>
      </c>
      <c r="D26">
        <f t="shared" si="0"/>
        <v>1917.27</v>
      </c>
      <c r="E26" t="s">
        <v>382</v>
      </c>
      <c r="F26" t="s">
        <v>390</v>
      </c>
    </row>
    <row r="27" spans="1:6" x14ac:dyDescent="0.25">
      <c r="A27">
        <v>31</v>
      </c>
      <c r="B27" t="s">
        <v>391</v>
      </c>
      <c r="C27">
        <v>1682.19</v>
      </c>
      <c r="D27">
        <f t="shared" si="0"/>
        <v>1682.19</v>
      </c>
      <c r="E27" t="s">
        <v>382</v>
      </c>
      <c r="F27" t="s">
        <v>390</v>
      </c>
    </row>
    <row r="28" spans="1:6" x14ac:dyDescent="0.25">
      <c r="A28">
        <v>32</v>
      </c>
      <c r="B28" t="s">
        <v>391</v>
      </c>
      <c r="C28">
        <v>1965.69</v>
      </c>
      <c r="D28">
        <f t="shared" si="0"/>
        <v>1965.69</v>
      </c>
      <c r="E28" t="s">
        <v>382</v>
      </c>
      <c r="F28" t="s">
        <v>390</v>
      </c>
    </row>
    <row r="29" spans="1:6" x14ac:dyDescent="0.25">
      <c r="A29">
        <v>33</v>
      </c>
      <c r="B29" t="s">
        <v>391</v>
      </c>
      <c r="C29">
        <v>1965.78</v>
      </c>
      <c r="D29">
        <f t="shared" si="0"/>
        <v>1965.78</v>
      </c>
      <c r="E29" t="s">
        <v>382</v>
      </c>
      <c r="F29" t="s">
        <v>390</v>
      </c>
    </row>
    <row r="30" spans="1:6" x14ac:dyDescent="0.25">
      <c r="A30">
        <v>34</v>
      </c>
      <c r="B30" t="s">
        <v>391</v>
      </c>
      <c r="C30">
        <v>637.67999999999995</v>
      </c>
      <c r="D30">
        <f t="shared" si="0"/>
        <v>637.67999999999995</v>
      </c>
      <c r="E30" t="s">
        <v>382</v>
      </c>
      <c r="F30" t="s">
        <v>390</v>
      </c>
    </row>
    <row r="31" spans="1:6" x14ac:dyDescent="0.25">
      <c r="A31">
        <v>35</v>
      </c>
      <c r="B31" t="s">
        <v>391</v>
      </c>
      <c r="C31">
        <v>2175.12</v>
      </c>
      <c r="D31">
        <f t="shared" si="0"/>
        <v>2175.12</v>
      </c>
      <c r="E31" t="s">
        <v>382</v>
      </c>
      <c r="F31" t="s">
        <v>390</v>
      </c>
    </row>
    <row r="32" spans="1:6" x14ac:dyDescent="0.25">
      <c r="A32">
        <v>36</v>
      </c>
      <c r="B32" t="s">
        <v>391</v>
      </c>
      <c r="C32">
        <v>1490.22</v>
      </c>
      <c r="D32">
        <f t="shared" si="0"/>
        <v>1490.22</v>
      </c>
      <c r="E32" t="s">
        <v>382</v>
      </c>
      <c r="F32" t="s">
        <v>390</v>
      </c>
    </row>
    <row r="33" spans="1:6" x14ac:dyDescent="0.25">
      <c r="A33">
        <v>37</v>
      </c>
      <c r="B33" t="s">
        <v>391</v>
      </c>
      <c r="C33">
        <v>1491.21</v>
      </c>
      <c r="D33">
        <f t="shared" si="0"/>
        <v>1491.21</v>
      </c>
      <c r="E33" t="s">
        <v>382</v>
      </c>
      <c r="F33" t="s">
        <v>390</v>
      </c>
    </row>
    <row r="34" spans="1:6" x14ac:dyDescent="0.25">
      <c r="A34">
        <v>38</v>
      </c>
      <c r="B34" t="s">
        <v>391</v>
      </c>
      <c r="C34">
        <v>1370.61</v>
      </c>
      <c r="D34">
        <f t="shared" si="0"/>
        <v>1370.61</v>
      </c>
      <c r="E34" t="s">
        <v>382</v>
      </c>
      <c r="F34" t="s">
        <v>390</v>
      </c>
    </row>
    <row r="35" spans="1:6" x14ac:dyDescent="0.25">
      <c r="A35">
        <v>39</v>
      </c>
      <c r="B35" t="s">
        <v>391</v>
      </c>
      <c r="C35">
        <v>1907.91</v>
      </c>
      <c r="D35">
        <f t="shared" si="0"/>
        <v>1907.91</v>
      </c>
      <c r="E35" t="s">
        <v>382</v>
      </c>
      <c r="F35" t="s">
        <v>390</v>
      </c>
    </row>
    <row r="36" spans="1:6" x14ac:dyDescent="0.25">
      <c r="A36">
        <v>40</v>
      </c>
      <c r="B36" t="s">
        <v>391</v>
      </c>
      <c r="C36">
        <v>980.57</v>
      </c>
      <c r="D36">
        <f t="shared" si="0"/>
        <v>980.57</v>
      </c>
      <c r="E36" t="s">
        <v>382</v>
      </c>
      <c r="F36" t="s">
        <v>390</v>
      </c>
    </row>
    <row r="37" spans="1:6" x14ac:dyDescent="0.25">
      <c r="A37">
        <v>41</v>
      </c>
      <c r="B37" t="s">
        <v>391</v>
      </c>
      <c r="C37">
        <v>1375.38</v>
      </c>
      <c r="D37">
        <f t="shared" si="0"/>
        <v>1375.38</v>
      </c>
      <c r="E37" t="s">
        <v>382</v>
      </c>
      <c r="F37" t="s">
        <v>390</v>
      </c>
    </row>
    <row r="38" spans="1:6" x14ac:dyDescent="0.25">
      <c r="A38">
        <v>42</v>
      </c>
      <c r="B38" t="s">
        <v>391</v>
      </c>
      <c r="C38">
        <v>1982.34</v>
      </c>
      <c r="D38">
        <f t="shared" si="0"/>
        <v>1982.34</v>
      </c>
      <c r="E38" t="s">
        <v>382</v>
      </c>
      <c r="F38" t="s">
        <v>390</v>
      </c>
    </row>
    <row r="39" spans="1:6" x14ac:dyDescent="0.25">
      <c r="A39">
        <v>43</v>
      </c>
      <c r="B39" t="s">
        <v>391</v>
      </c>
      <c r="C39">
        <v>7248.69</v>
      </c>
      <c r="D39">
        <f t="shared" si="0"/>
        <v>7248.69</v>
      </c>
      <c r="E39" t="s">
        <v>382</v>
      </c>
      <c r="F39" t="s">
        <v>390</v>
      </c>
    </row>
    <row r="40" spans="1:6" x14ac:dyDescent="0.25">
      <c r="A40">
        <v>44</v>
      </c>
      <c r="B40" t="s">
        <v>391</v>
      </c>
      <c r="C40">
        <v>4040.1</v>
      </c>
      <c r="D40">
        <f t="shared" si="0"/>
        <v>4040.1</v>
      </c>
      <c r="E40" t="s">
        <v>382</v>
      </c>
      <c r="F40" t="s">
        <v>390</v>
      </c>
    </row>
    <row r="41" spans="1:6" x14ac:dyDescent="0.25">
      <c r="A41">
        <v>45</v>
      </c>
      <c r="B41" t="s">
        <v>391</v>
      </c>
      <c r="C41">
        <v>2506.77</v>
      </c>
      <c r="D41">
        <f t="shared" si="0"/>
        <v>2506.77</v>
      </c>
      <c r="E41" t="s">
        <v>382</v>
      </c>
      <c r="F41" t="s">
        <v>390</v>
      </c>
    </row>
    <row r="42" spans="1:6" x14ac:dyDescent="0.25">
      <c r="A42">
        <v>46</v>
      </c>
      <c r="B42" t="s">
        <v>391</v>
      </c>
      <c r="C42">
        <v>1982.34</v>
      </c>
      <c r="D42">
        <f t="shared" si="0"/>
        <v>1982.34</v>
      </c>
      <c r="E42" t="s">
        <v>382</v>
      </c>
      <c r="F42" t="s">
        <v>390</v>
      </c>
    </row>
    <row r="43" spans="1:6" x14ac:dyDescent="0.25">
      <c r="A43">
        <v>47</v>
      </c>
      <c r="B43" t="s">
        <v>391</v>
      </c>
      <c r="C43">
        <v>1982.34</v>
      </c>
      <c r="D43">
        <f t="shared" si="0"/>
        <v>1982.34</v>
      </c>
      <c r="E43" t="s">
        <v>382</v>
      </c>
      <c r="F43" t="s">
        <v>390</v>
      </c>
    </row>
    <row r="44" spans="1:6" x14ac:dyDescent="0.25">
      <c r="A44">
        <v>48</v>
      </c>
      <c r="B44" t="s">
        <v>391</v>
      </c>
      <c r="C44">
        <v>1982.34</v>
      </c>
      <c r="D44">
        <f t="shared" si="0"/>
        <v>1982.34</v>
      </c>
      <c r="E44" t="s">
        <v>382</v>
      </c>
      <c r="F44" t="s">
        <v>390</v>
      </c>
    </row>
    <row r="45" spans="1:6" x14ac:dyDescent="0.25">
      <c r="A45">
        <v>49</v>
      </c>
      <c r="B45" t="s">
        <v>391</v>
      </c>
      <c r="C45">
        <v>1855.26</v>
      </c>
      <c r="D45">
        <f t="shared" si="0"/>
        <v>1855.26</v>
      </c>
      <c r="E45" t="s">
        <v>382</v>
      </c>
      <c r="F45" t="s">
        <v>390</v>
      </c>
    </row>
    <row r="46" spans="1:6" x14ac:dyDescent="0.25">
      <c r="A46">
        <v>50</v>
      </c>
      <c r="B46" t="s">
        <v>391</v>
      </c>
      <c r="C46">
        <v>1982.34</v>
      </c>
      <c r="D46">
        <f t="shared" si="0"/>
        <v>1982.34</v>
      </c>
      <c r="E46" t="s">
        <v>382</v>
      </c>
      <c r="F46" t="s">
        <v>390</v>
      </c>
    </row>
    <row r="47" spans="1:6" x14ac:dyDescent="0.25">
      <c r="A47">
        <v>51</v>
      </c>
      <c r="B47" t="s">
        <v>391</v>
      </c>
      <c r="C47">
        <v>3907.17</v>
      </c>
      <c r="D47">
        <f t="shared" si="0"/>
        <v>3907.17</v>
      </c>
      <c r="E47" t="s">
        <v>382</v>
      </c>
      <c r="F47" t="s">
        <v>390</v>
      </c>
    </row>
    <row r="48" spans="1:6" x14ac:dyDescent="0.25">
      <c r="A48">
        <v>52</v>
      </c>
      <c r="B48" t="s">
        <v>391</v>
      </c>
      <c r="C48">
        <v>6538.68</v>
      </c>
      <c r="D48">
        <f t="shared" si="0"/>
        <v>6538.68</v>
      </c>
      <c r="E48" t="s">
        <v>382</v>
      </c>
      <c r="F48" t="s">
        <v>390</v>
      </c>
    </row>
    <row r="49" spans="1:6" x14ac:dyDescent="0.25">
      <c r="A49">
        <v>53</v>
      </c>
      <c r="B49" t="s">
        <v>391</v>
      </c>
      <c r="C49">
        <v>1982.34</v>
      </c>
      <c r="D49">
        <f t="shared" si="0"/>
        <v>1982.34</v>
      </c>
      <c r="E49" t="s">
        <v>382</v>
      </c>
      <c r="F49" t="s">
        <v>390</v>
      </c>
    </row>
    <row r="50" spans="1:6" x14ac:dyDescent="0.25">
      <c r="A50">
        <v>54</v>
      </c>
      <c r="B50" t="s">
        <v>391</v>
      </c>
      <c r="C50">
        <v>1889.64</v>
      </c>
      <c r="D50">
        <f t="shared" si="0"/>
        <v>1889.64</v>
      </c>
      <c r="E50" t="s">
        <v>382</v>
      </c>
      <c r="F50" t="s">
        <v>390</v>
      </c>
    </row>
    <row r="51" spans="1:6" x14ac:dyDescent="0.25">
      <c r="A51">
        <v>55</v>
      </c>
      <c r="B51" t="s">
        <v>391</v>
      </c>
      <c r="C51">
        <v>1889.46</v>
      </c>
      <c r="D51">
        <f t="shared" si="0"/>
        <v>1889.46</v>
      </c>
      <c r="E51" t="s">
        <v>382</v>
      </c>
      <c r="F51" t="s">
        <v>390</v>
      </c>
    </row>
    <row r="52" spans="1:6" x14ac:dyDescent="0.25">
      <c r="A52">
        <v>56</v>
      </c>
      <c r="B52" t="s">
        <v>391</v>
      </c>
      <c r="C52">
        <v>1982.34</v>
      </c>
      <c r="D52">
        <f t="shared" si="0"/>
        <v>1982.34</v>
      </c>
      <c r="E52" t="s">
        <v>382</v>
      </c>
      <c r="F52" t="s">
        <v>390</v>
      </c>
    </row>
    <row r="53" spans="1:6" x14ac:dyDescent="0.25">
      <c r="A53">
        <v>57</v>
      </c>
      <c r="B53" t="s">
        <v>391</v>
      </c>
      <c r="C53">
        <v>1982.43</v>
      </c>
      <c r="D53">
        <f t="shared" si="0"/>
        <v>1982.43</v>
      </c>
      <c r="E53" t="s">
        <v>382</v>
      </c>
      <c r="F53" t="s">
        <v>390</v>
      </c>
    </row>
    <row r="54" spans="1:6" x14ac:dyDescent="0.25">
      <c r="A54">
        <v>58</v>
      </c>
      <c r="B54" t="s">
        <v>391</v>
      </c>
      <c r="C54">
        <v>1889.46</v>
      </c>
      <c r="D54">
        <f t="shared" si="0"/>
        <v>1889.46</v>
      </c>
      <c r="E54" t="s">
        <v>382</v>
      </c>
      <c r="F54" t="s">
        <v>390</v>
      </c>
    </row>
    <row r="55" spans="1:6" x14ac:dyDescent="0.25">
      <c r="A55">
        <v>59</v>
      </c>
      <c r="B55" t="s">
        <v>391</v>
      </c>
      <c r="C55">
        <v>1888.83</v>
      </c>
      <c r="D55">
        <f t="shared" si="0"/>
        <v>1888.83</v>
      </c>
      <c r="E55" t="s">
        <v>382</v>
      </c>
      <c r="F55" t="s">
        <v>390</v>
      </c>
    </row>
    <row r="56" spans="1:6" x14ac:dyDescent="0.25">
      <c r="A56">
        <v>60</v>
      </c>
      <c r="B56" t="s">
        <v>391</v>
      </c>
      <c r="C56">
        <v>2310.12</v>
      </c>
      <c r="D56">
        <f t="shared" si="0"/>
        <v>2310.12</v>
      </c>
      <c r="E56" t="s">
        <v>382</v>
      </c>
      <c r="F56" t="s">
        <v>390</v>
      </c>
    </row>
    <row r="57" spans="1:6" x14ac:dyDescent="0.25">
      <c r="A57">
        <v>61</v>
      </c>
      <c r="B57" t="s">
        <v>391</v>
      </c>
      <c r="C57">
        <v>155.69</v>
      </c>
      <c r="D57">
        <f t="shared" si="0"/>
        <v>155.69</v>
      </c>
      <c r="E57" t="s">
        <v>382</v>
      </c>
      <c r="F57" t="s">
        <v>390</v>
      </c>
    </row>
    <row r="58" spans="1:6" x14ac:dyDescent="0.25">
      <c r="A58">
        <v>62</v>
      </c>
      <c r="B58" t="s">
        <v>391</v>
      </c>
      <c r="C58">
        <v>1889.46</v>
      </c>
      <c r="D58">
        <f t="shared" si="0"/>
        <v>1889.46</v>
      </c>
      <c r="E58" t="s">
        <v>382</v>
      </c>
      <c r="F58" t="s">
        <v>390</v>
      </c>
    </row>
    <row r="59" spans="1:6" x14ac:dyDescent="0.25">
      <c r="A59">
        <v>63</v>
      </c>
      <c r="B59" t="s">
        <v>391</v>
      </c>
      <c r="C59">
        <v>1813.14</v>
      </c>
      <c r="D59">
        <f t="shared" si="0"/>
        <v>1813.14</v>
      </c>
      <c r="E59" t="s">
        <v>382</v>
      </c>
      <c r="F59" t="s">
        <v>390</v>
      </c>
    </row>
    <row r="60" spans="1:6" x14ac:dyDescent="0.25">
      <c r="A60">
        <v>64</v>
      </c>
      <c r="B60" t="s">
        <v>391</v>
      </c>
      <c r="C60">
        <v>1834.83</v>
      </c>
      <c r="D60">
        <f t="shared" si="0"/>
        <v>1834.83</v>
      </c>
      <c r="E60" t="s">
        <v>382</v>
      </c>
      <c r="F60" t="s">
        <v>390</v>
      </c>
    </row>
    <row r="61" spans="1:6" x14ac:dyDescent="0.25">
      <c r="A61">
        <v>65</v>
      </c>
      <c r="B61" t="s">
        <v>391</v>
      </c>
      <c r="C61">
        <v>1889.46</v>
      </c>
      <c r="D61">
        <f t="shared" si="0"/>
        <v>1889.46</v>
      </c>
      <c r="E61" t="s">
        <v>382</v>
      </c>
      <c r="F61" t="s">
        <v>390</v>
      </c>
    </row>
    <row r="62" spans="1:6" x14ac:dyDescent="0.25">
      <c r="A62">
        <v>66</v>
      </c>
      <c r="B62" t="s">
        <v>391</v>
      </c>
      <c r="C62">
        <v>1834.83</v>
      </c>
      <c r="D62">
        <f t="shared" si="0"/>
        <v>1834.83</v>
      </c>
      <c r="E62" t="s">
        <v>382</v>
      </c>
      <c r="F62" t="s">
        <v>390</v>
      </c>
    </row>
    <row r="63" spans="1:6" x14ac:dyDescent="0.25">
      <c r="A63">
        <v>67</v>
      </c>
      <c r="B63" t="s">
        <v>391</v>
      </c>
      <c r="C63">
        <v>1632.06</v>
      </c>
      <c r="D63">
        <f t="shared" si="0"/>
        <v>1632.06</v>
      </c>
      <c r="E63" t="s">
        <v>382</v>
      </c>
      <c r="F63" t="s">
        <v>390</v>
      </c>
    </row>
    <row r="64" spans="1:6" x14ac:dyDescent="0.25">
      <c r="A64">
        <v>68</v>
      </c>
      <c r="B64" t="s">
        <v>391</v>
      </c>
      <c r="C64">
        <v>1578.15</v>
      </c>
      <c r="D64">
        <f t="shared" si="0"/>
        <v>1578.15</v>
      </c>
      <c r="E64" t="s">
        <v>382</v>
      </c>
      <c r="F64" t="s">
        <v>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2025-01-13T16:47:33Z</dcterms:created>
  <dcterms:modified xsi:type="dcterms:W3CDTF">2025-02-20T16:43:25Z</dcterms:modified>
</cp:coreProperties>
</file>