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VALIDADO, PLATAFORMA Y ACUSE\"/>
    </mc:Choice>
  </mc:AlternateContent>
  <xr:revisionPtr revIDLastSave="0" documentId="13_ncr:1_{5BFC3043-7C7A-433F-8138-6A52C2A0C2F4}" xr6:coauthVersionLast="47" xr6:coauthVersionMax="47" xr10:uidLastSave="{00000000-0000-0000-0000-000000000000}"/>
  <bookViews>
    <workbookView xWindow="-108" yWindow="-108" windowWidth="23256" windowHeight="13896" tabRatio="950" firstSheet="4" activeTab="13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4" l="1"/>
  <c r="D7" i="14"/>
  <c r="D9" i="14"/>
  <c r="D11" i="14"/>
  <c r="D12" i="14"/>
  <c r="D13" i="14"/>
  <c r="D14" i="14"/>
  <c r="D15" i="14"/>
  <c r="D17" i="14"/>
  <c r="C17" i="14"/>
  <c r="C15" i="14"/>
  <c r="C14" i="14"/>
  <c r="C13" i="14"/>
  <c r="C12" i="14"/>
  <c r="C11" i="14"/>
  <c r="C9" i="14"/>
  <c r="C7" i="14"/>
  <c r="C6" i="14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M18" i="1"/>
  <c r="M21" i="1"/>
  <c r="M20" i="1"/>
  <c r="M19" i="1"/>
  <c r="M17" i="1"/>
  <c r="M16" i="1"/>
  <c r="M15" i="1"/>
  <c r="M14" i="1"/>
  <c r="M13" i="1"/>
  <c r="M12" i="1"/>
  <c r="M10" i="1"/>
  <c r="M9" i="1"/>
  <c r="M11" i="1"/>
  <c r="M8" i="1"/>
</calcChain>
</file>

<file path=xl/sharedStrings.xml><?xml version="1.0" encoding="utf-8"?>
<sst xmlns="http://schemas.openxmlformats.org/spreadsheetml/2006/main" count="994" uniqueCount="280">
  <si>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</si>
  <si>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</si>
  <si>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</si>
  <si>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</si>
  <si>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</si>
  <si>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</si>
  <si>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</si>
  <si>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</si>
  <si>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</si>
  <si>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</si>
  <si>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</si>
  <si>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</si>
  <si>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</si>
  <si>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</si>
  <si>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</si>
  <si>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</si>
  <si>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</si>
  <si>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</si>
  <si>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</si>
  <si>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</si>
  <si>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</si>
  <si>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</si>
  <si>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</si>
  <si>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</si>
  <si>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</si>
  <si>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</si>
  <si>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</si>
  <si>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</si>
  <si>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</si>
  <si>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</si>
  <si>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</si>
  <si>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</si>
  <si>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</si>
  <si>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</si>
  <si>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</si>
  <si>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</si>
  <si>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</si>
  <si>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</si>
  <si>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</si>
  <si>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</si>
  <si>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</si>
  <si>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</si>
  <si>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</si>
  <si>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</si>
  <si>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</si>
  <si>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</si>
  <si>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</si>
  <si>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</si>
  <si>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</si>
  <si>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</si>
  <si>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</si>
  <si>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</si>
  <si>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</si>
  <si>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</si>
  <si>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</si>
  <si>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</si>
  <si>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</si>
  <si>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</si>
  <si>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</si>
  <si>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</si>
  <si>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</si>
  <si>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</si>
  <si>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</si>
  <si>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</si>
  <si>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</si>
  <si>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</si>
  <si>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</si>
  <si>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</si>
  <si>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</si>
  <si>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</si>
  <si>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</si>
  <si>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</si>
  <si>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</si>
  <si>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</si>
  <si>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</si>
  <si>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</si>
  <si>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</si>
  <si>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</si>
  <si>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</si>
  <si>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</si>
  <si>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</si>
  <si>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</si>
  <si>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</si>
  <si>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</si>
  <si>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</si>
  <si>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</si>
  <si>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</si>
  <si>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</si>
  <si>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</si>
  <si>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</si>
  <si>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</si>
  <si>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</si>
  <si>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</si>
  <si>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</si>
  <si>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</si>
  <si>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</si>
  <si>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</si>
  <si>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</si>
  <si>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</si>
  <si>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</si>
  <si>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</si>
  <si>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</si>
  <si>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</si>
  <si>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</si>
  <si>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</si>
  <si>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</si>
  <si>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</si>
  <si>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</si>
  <si>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</si>
  <si>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</si>
  <si>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</si>
  <si>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</si>
  <si>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</si>
  <si>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</si>
  <si>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</si>
  <si>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</si>
  <si>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</si>
  <si>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</si>
  <si>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</si>
  <si>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</si>
  <si>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</si>
  <si>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</si>
  <si>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</si>
  <si>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</si>
  <si>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</si>
  <si>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</si>
  <si>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</si>
  <si>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</si>
  <si>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</si>
  <si>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</si>
  <si>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</si>
  <si>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</si>
  <si>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</si>
  <si>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</si>
  <si>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</si>
  <si>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</si>
  <si>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</si>
  <si>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</si>
  <si>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</si>
  <si>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</si>
  <si>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</si>
  <si>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</si>
  <si>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</si>
  <si>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</si>
  <si>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</si>
  <si>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</si>
  <si>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</si>
  <si>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</si>
  <si>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</si>
  <si>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</si>
  <si>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</si>
  <si>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</si>
  <si>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</si>
  <si>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</si>
  <si>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</si>
  <si>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</si>
  <si>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</si>
  <si>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</si>
  <si>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</si>
  <si>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</si>
  <si>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</si>
  <si>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</si>
  <si>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</si>
  <si>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</si>
  <si>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</si>
  <si>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</si>
  <si>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</si>
  <si>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</si>
  <si>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</si>
  <si>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</si>
  <si>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</si>
  <si>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</si>
  <si>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</si>
  <si>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</si>
  <si>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</si>
  <si>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</si>
  <si>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</si>
  <si>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</si>
  <si>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</si>
  <si>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</si>
  <si>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</si>
  <si>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</si>
  <si>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</si>
  <si>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</si>
  <si>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</si>
  <si>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</si>
  <si>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</si>
  <si>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</si>
  <si>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</si>
  <si>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</si>
  <si>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</si>
  <si>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</si>
  <si>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</si>
  <si>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</si>
  <si>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</si>
  <si>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</si>
  <si>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</si>
  <si>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</si>
  <si>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</si>
  <si>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</si>
  <si>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</si>
  <si>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</si>
  <si>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</si>
  <si>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</si>
  <si>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</si>
  <si>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</si>
  <si>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</si>
  <si>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</si>
  <si>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</si>
  <si>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</si>
  <si>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</si>
  <si>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</si>
  <si>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</si>
  <si>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RIGOBERTO</t>
  </si>
  <si>
    <t>HECTOR</t>
  </si>
  <si>
    <t>ANA VIRGINIA</t>
  </si>
  <si>
    <t>MARCO ANTONIO</t>
  </si>
  <si>
    <t xml:space="preserve">GABRIEL </t>
  </si>
  <si>
    <t>MIGUEL TADEO</t>
  </si>
  <si>
    <t>REYNALDO</t>
  </si>
  <si>
    <t>GALDINO</t>
  </si>
  <si>
    <t>JOSE CARLOS</t>
  </si>
  <si>
    <t>ALFONSO</t>
  </si>
  <si>
    <t>GONZALO</t>
  </si>
  <si>
    <t>EDNITA</t>
  </si>
  <si>
    <t xml:space="preserve">BRIGIDO </t>
  </si>
  <si>
    <t xml:space="preserve">ZALETA </t>
  </si>
  <si>
    <t>BALDERAS</t>
  </si>
  <si>
    <t xml:space="preserve">CRUZ </t>
  </si>
  <si>
    <t xml:space="preserve">MEZA </t>
  </si>
  <si>
    <t>GONZALEZ</t>
  </si>
  <si>
    <t>MARTINEZ</t>
  </si>
  <si>
    <t>GEA</t>
  </si>
  <si>
    <t>LANTO</t>
  </si>
  <si>
    <t>SANCHEZ</t>
  </si>
  <si>
    <t>PEREZ</t>
  </si>
  <si>
    <t>HERNANDEZ</t>
  </si>
  <si>
    <t>ELIANNE MONSERRATH</t>
  </si>
  <si>
    <t>GALINDO</t>
  </si>
  <si>
    <t>MENDO</t>
  </si>
  <si>
    <t xml:space="preserve">MERAZ </t>
  </si>
  <si>
    <t>MEZA</t>
  </si>
  <si>
    <t>RODRIGUEZ</t>
  </si>
  <si>
    <t xml:space="preserve">RUIZ </t>
  </si>
  <si>
    <t xml:space="preserve">ZUÑIGA </t>
  </si>
  <si>
    <t>TENORIO</t>
  </si>
  <si>
    <t>GUTIERREZ</t>
  </si>
  <si>
    <t>CUESTA</t>
  </si>
  <si>
    <t>TREJO</t>
  </si>
  <si>
    <t>DE JESUS</t>
  </si>
  <si>
    <t>CRUZ</t>
  </si>
  <si>
    <t>OFICINA COMERCIAL Y ADMINISTRATIVA</t>
  </si>
  <si>
    <t>AUXILIAR ADMINISTRATIVO</t>
  </si>
  <si>
    <t>JEFE DE LA OFICINA OPERADORA</t>
  </si>
  <si>
    <t>FONTANERO</t>
  </si>
  <si>
    <t>OPERADOR EQUIPO CARCAMO DE AGUAS NEGRAS</t>
  </si>
  <si>
    <t>LECTURISTA NOTIFICADOR</t>
  </si>
  <si>
    <t>JEFE DE LA OFICINA COMERCIAL Y ADMINSITRATIVA</t>
  </si>
  <si>
    <t>ENCARGADO DE LA OFICINA TECNICA</t>
  </si>
  <si>
    <t>OPERADOR EDE EQUIPO DE BOMBEO</t>
  </si>
  <si>
    <t>SECCION COMERCIAL (CAJERA)</t>
  </si>
  <si>
    <t xml:space="preserve">OPERADOR DE EQUIPO DE BOMBEO </t>
  </si>
  <si>
    <t>DIRECCION GENERAL</t>
  </si>
  <si>
    <t>OFICINA TECNICA</t>
  </si>
  <si>
    <t>SECCION COMERCIAL</t>
  </si>
  <si>
    <t>JEFE DE OFICINA OPERADORA</t>
  </si>
  <si>
    <t>PESOS MEXICANOS</t>
  </si>
  <si>
    <t xml:space="preserve">OFICINA COMERCIAL Y ADMINISTRATIVA </t>
  </si>
  <si>
    <t>SALARIO</t>
  </si>
  <si>
    <t xml:space="preserve">QUINCENAL </t>
  </si>
  <si>
    <t>NINGUNA</t>
  </si>
  <si>
    <t xml:space="preserve">PESOS MEXICANOS </t>
  </si>
  <si>
    <t>QUINCENAL</t>
  </si>
  <si>
    <t>ANUAL</t>
  </si>
  <si>
    <t>OFICINA OPERADORA DE EL HIGO, VER., INFORMACION CORRESPONDIENTE AL 2do. TRIMESTRE DE 2026.</t>
  </si>
  <si>
    <t>DÍAS ECONÓMICOS</t>
  </si>
  <si>
    <t>ESTÍMULO DÍA DEL PADRE Y DÍAS ECONÓMICOS</t>
  </si>
  <si>
    <t>ESTÍMULO DÍA DEL PADRE</t>
  </si>
  <si>
    <t>ESTÍMULO DÍA DE LAS MADRES Y DÍAS ECONÓMICOS</t>
  </si>
  <si>
    <t xml:space="preserve">RETROACTIVO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</si>
</sst>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2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21"/>
  <sheetViews>
    <sheetView topLeftCell="AB2" workbookViewId="0">
      <selection activeCell="AF7" sqref="AF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25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3320312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33203125" bestFit="1" customWidth="1"/>
    <col min="24" max="24" width="53" bestFit="1" customWidth="1"/>
    <col min="25" max="25" width="52.664062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3320312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46113</v>
      </c>
      <c r="C8" s="3">
        <v>46203</v>
      </c>
      <c r="D8" t="s">
        <v>88</v>
      </c>
      <c r="E8" s="6">
        <v>1</v>
      </c>
      <c r="F8" t="s">
        <v>253</v>
      </c>
      <c r="G8" t="s">
        <v>253</v>
      </c>
      <c r="H8" t="s">
        <v>262</v>
      </c>
      <c r="I8" s="4" t="s">
        <v>213</v>
      </c>
      <c r="J8" s="4" t="s">
        <v>226</v>
      </c>
      <c r="K8" s="4" t="s">
        <v>232</v>
      </c>
      <c r="L8" t="s">
        <v>91</v>
      </c>
      <c r="M8">
        <f>(9101.84*2)</f>
        <v>18203.68</v>
      </c>
      <c r="N8" s="5" t="s">
        <v>266</v>
      </c>
      <c r="O8">
        <f>(7524.29*2)</f>
        <v>15048.58</v>
      </c>
      <c r="P8" s="5" t="s">
        <v>266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267</v>
      </c>
      <c r="AE8" s="3">
        <v>46203</v>
      </c>
      <c r="AF8" s="7" t="s">
        <v>274</v>
      </c>
    </row>
    <row r="9" spans="1:32" x14ac:dyDescent="0.3">
      <c r="A9">
        <v>2026</v>
      </c>
      <c r="B9" s="3">
        <v>46113</v>
      </c>
      <c r="C9" s="3">
        <v>46203</v>
      </c>
      <c r="D9" t="s">
        <v>82</v>
      </c>
      <c r="E9" s="6">
        <v>4</v>
      </c>
      <c r="F9" t="s">
        <v>254</v>
      </c>
      <c r="G9" t="s">
        <v>254</v>
      </c>
      <c r="H9" t="s">
        <v>263</v>
      </c>
      <c r="I9" s="4" t="s">
        <v>214</v>
      </c>
      <c r="J9" s="4" t="s">
        <v>227</v>
      </c>
      <c r="K9" s="4" t="s">
        <v>233</v>
      </c>
      <c r="L9" t="s">
        <v>91</v>
      </c>
      <c r="M9">
        <f>(24736.59*2)</f>
        <v>49473.18</v>
      </c>
      <c r="N9" s="5" t="s">
        <v>266</v>
      </c>
      <c r="O9">
        <f>(18964.75*2)</f>
        <v>37929.5</v>
      </c>
      <c r="P9" s="5" t="s">
        <v>266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267</v>
      </c>
      <c r="AE9" s="3">
        <v>46203</v>
      </c>
      <c r="AF9" t="s">
        <v>274</v>
      </c>
    </row>
    <row r="10" spans="1:32" x14ac:dyDescent="0.3">
      <c r="A10">
        <v>2026</v>
      </c>
      <c r="B10" s="3">
        <v>46113</v>
      </c>
      <c r="C10" s="3">
        <v>46203</v>
      </c>
      <c r="D10" t="s">
        <v>84</v>
      </c>
      <c r="E10" s="6">
        <v>4</v>
      </c>
      <c r="F10" t="s">
        <v>252</v>
      </c>
      <c r="G10" t="s">
        <v>252</v>
      </c>
      <c r="H10" t="s">
        <v>251</v>
      </c>
      <c r="I10" s="4" t="s">
        <v>215</v>
      </c>
      <c r="J10" s="4" t="s">
        <v>228</v>
      </c>
      <c r="K10" s="4" t="s">
        <v>234</v>
      </c>
      <c r="L10" t="s">
        <v>92</v>
      </c>
      <c r="M10">
        <f>(13397.63*2)</f>
        <v>26795.26</v>
      </c>
      <c r="N10" s="4" t="s">
        <v>266</v>
      </c>
      <c r="O10">
        <f>(11150.78*2)</f>
        <v>22301.56</v>
      </c>
      <c r="P10" s="4" t="s">
        <v>266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267</v>
      </c>
      <c r="AE10" s="3">
        <v>46203</v>
      </c>
      <c r="AF10" t="s">
        <v>274</v>
      </c>
    </row>
    <row r="11" spans="1:32" x14ac:dyDescent="0.3">
      <c r="A11">
        <v>2026</v>
      </c>
      <c r="B11" s="3">
        <v>46113</v>
      </c>
      <c r="C11" s="3">
        <v>46203</v>
      </c>
      <c r="D11" t="s">
        <v>84</v>
      </c>
      <c r="E11" s="6">
        <v>4</v>
      </c>
      <c r="F11" t="s">
        <v>255</v>
      </c>
      <c r="G11" t="s">
        <v>255</v>
      </c>
      <c r="H11" t="s">
        <v>263</v>
      </c>
      <c r="I11" s="4" t="s">
        <v>216</v>
      </c>
      <c r="J11" s="4" t="s">
        <v>229</v>
      </c>
      <c r="K11" s="4" t="s">
        <v>230</v>
      </c>
      <c r="L11" t="s">
        <v>91</v>
      </c>
      <c r="M11">
        <f>(13663.29*2)</f>
        <v>27326.58</v>
      </c>
      <c r="N11" s="4" t="s">
        <v>266</v>
      </c>
      <c r="O11">
        <f>(8698.13*2)</f>
        <v>17396.259999999998</v>
      </c>
      <c r="P11" s="4" t="s">
        <v>266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267</v>
      </c>
      <c r="AE11" s="3">
        <v>46203</v>
      </c>
      <c r="AF11" t="s">
        <v>274</v>
      </c>
    </row>
    <row r="12" spans="1:32" x14ac:dyDescent="0.3">
      <c r="A12">
        <v>2026</v>
      </c>
      <c r="B12" s="3">
        <v>46113</v>
      </c>
      <c r="C12" s="3">
        <v>46203</v>
      </c>
      <c r="D12" t="s">
        <v>84</v>
      </c>
      <c r="E12" s="6">
        <v>4</v>
      </c>
      <c r="F12" t="s">
        <v>256</v>
      </c>
      <c r="G12" t="s">
        <v>256</v>
      </c>
      <c r="H12" t="s">
        <v>264</v>
      </c>
      <c r="I12" s="5" t="s">
        <v>217</v>
      </c>
      <c r="J12" s="5" t="s">
        <v>230</v>
      </c>
      <c r="K12" s="5" t="s">
        <v>235</v>
      </c>
      <c r="L12" t="s">
        <v>91</v>
      </c>
      <c r="M12">
        <f>(10660.37*2)</f>
        <v>21320.74</v>
      </c>
      <c r="N12" s="4" t="s">
        <v>266</v>
      </c>
      <c r="O12">
        <f>(8707.98*2)</f>
        <v>17415.96</v>
      </c>
      <c r="P12" s="4" t="s">
        <v>266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267</v>
      </c>
      <c r="AE12" s="3">
        <v>46203</v>
      </c>
      <c r="AF12" t="s">
        <v>274</v>
      </c>
    </row>
    <row r="13" spans="1:32" x14ac:dyDescent="0.3">
      <c r="A13">
        <v>2026</v>
      </c>
      <c r="B13" s="3">
        <v>46113</v>
      </c>
      <c r="C13" s="3">
        <v>46203</v>
      </c>
      <c r="D13" t="s">
        <v>84</v>
      </c>
      <c r="E13" s="6">
        <v>4</v>
      </c>
      <c r="F13" t="s">
        <v>252</v>
      </c>
      <c r="G13" t="s">
        <v>252</v>
      </c>
      <c r="H13" t="s">
        <v>251</v>
      </c>
      <c r="I13" s="5" t="s">
        <v>237</v>
      </c>
      <c r="J13" s="5" t="s">
        <v>236</v>
      </c>
      <c r="K13" s="5" t="s">
        <v>238</v>
      </c>
      <c r="L13" t="s">
        <v>92</v>
      </c>
      <c r="M13">
        <f>(10821.16*2)</f>
        <v>21642.32</v>
      </c>
      <c r="N13" s="4" t="s">
        <v>266</v>
      </c>
      <c r="O13">
        <f>(8353.45*2)</f>
        <v>16706.900000000001</v>
      </c>
      <c r="P13" s="4" t="s">
        <v>266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267</v>
      </c>
      <c r="AE13" s="3">
        <v>46203</v>
      </c>
      <c r="AF13" t="s">
        <v>274</v>
      </c>
    </row>
    <row r="14" spans="1:32" x14ac:dyDescent="0.3">
      <c r="A14">
        <v>2026</v>
      </c>
      <c r="B14" s="3">
        <v>46113</v>
      </c>
      <c r="C14" s="3">
        <v>46203</v>
      </c>
      <c r="D14" t="s">
        <v>84</v>
      </c>
      <c r="E14" s="6">
        <v>4</v>
      </c>
      <c r="F14" t="s">
        <v>254</v>
      </c>
      <c r="G14" t="s">
        <v>254</v>
      </c>
      <c r="H14" t="s">
        <v>263</v>
      </c>
      <c r="I14" s="5" t="s">
        <v>218</v>
      </c>
      <c r="J14" s="5" t="s">
        <v>231</v>
      </c>
      <c r="K14" s="5" t="s">
        <v>236</v>
      </c>
      <c r="L14" t="s">
        <v>91</v>
      </c>
      <c r="M14">
        <f>(15287.37*2)</f>
        <v>30574.74</v>
      </c>
      <c r="N14" s="4" t="s">
        <v>266</v>
      </c>
      <c r="O14">
        <f>(12795.77*2)</f>
        <v>25591.54</v>
      </c>
      <c r="P14" s="4" t="s">
        <v>266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267</v>
      </c>
      <c r="AE14" s="3">
        <v>46203</v>
      </c>
      <c r="AF14" t="s">
        <v>274</v>
      </c>
    </row>
    <row r="15" spans="1:32" x14ac:dyDescent="0.3">
      <c r="A15">
        <v>2026</v>
      </c>
      <c r="B15" s="3">
        <v>46113</v>
      </c>
      <c r="C15" s="3">
        <v>46203</v>
      </c>
      <c r="D15" t="s">
        <v>88</v>
      </c>
      <c r="E15" s="6">
        <v>2</v>
      </c>
      <c r="F15" t="s">
        <v>257</v>
      </c>
      <c r="G15" t="s">
        <v>257</v>
      </c>
      <c r="H15" t="s">
        <v>265</v>
      </c>
      <c r="I15" s="4" t="s">
        <v>219</v>
      </c>
      <c r="J15" s="4" t="s">
        <v>236</v>
      </c>
      <c r="K15" s="4" t="s">
        <v>245</v>
      </c>
      <c r="L15" t="s">
        <v>91</v>
      </c>
      <c r="M15">
        <f>(25638.54*2)</f>
        <v>51277.08</v>
      </c>
      <c r="N15" s="4" t="s">
        <v>266</v>
      </c>
      <c r="O15">
        <f>(16154.96*2)</f>
        <v>32309.919999999998</v>
      </c>
      <c r="P15" s="4" t="s">
        <v>266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267</v>
      </c>
      <c r="AE15" s="3">
        <v>46203</v>
      </c>
      <c r="AF15" t="s">
        <v>274</v>
      </c>
    </row>
    <row r="16" spans="1:32" x14ac:dyDescent="0.3">
      <c r="A16">
        <v>2026</v>
      </c>
      <c r="B16" s="3">
        <v>46113</v>
      </c>
      <c r="C16" s="3">
        <v>46203</v>
      </c>
      <c r="D16" t="s">
        <v>84</v>
      </c>
      <c r="E16" s="6">
        <v>4</v>
      </c>
      <c r="F16" t="s">
        <v>258</v>
      </c>
      <c r="G16" t="s">
        <v>258</v>
      </c>
      <c r="H16" t="s">
        <v>265</v>
      </c>
      <c r="I16" s="5" t="s">
        <v>220</v>
      </c>
      <c r="J16" s="5" t="s">
        <v>239</v>
      </c>
      <c r="K16" s="5" t="s">
        <v>246</v>
      </c>
      <c r="L16" t="s">
        <v>91</v>
      </c>
      <c r="M16">
        <f>(10821.16*2)</f>
        <v>21642.32</v>
      </c>
      <c r="N16" s="4" t="s">
        <v>266</v>
      </c>
      <c r="O16">
        <f>(9000.09*2)</f>
        <v>18000.18</v>
      </c>
      <c r="P16" s="4" t="s">
        <v>266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267</v>
      </c>
      <c r="AE16" s="3">
        <v>46203</v>
      </c>
      <c r="AF16" t="s">
        <v>274</v>
      </c>
    </row>
    <row r="17" spans="1:32" x14ac:dyDescent="0.3">
      <c r="A17">
        <v>2026</v>
      </c>
      <c r="B17" s="3">
        <v>46113</v>
      </c>
      <c r="C17" s="3">
        <v>46203</v>
      </c>
      <c r="D17" t="s">
        <v>84</v>
      </c>
      <c r="E17" s="6">
        <v>4</v>
      </c>
      <c r="F17" t="s">
        <v>254</v>
      </c>
      <c r="G17" t="s">
        <v>254</v>
      </c>
      <c r="H17" t="s">
        <v>263</v>
      </c>
      <c r="I17" s="5" t="s">
        <v>221</v>
      </c>
      <c r="J17" s="5" t="s">
        <v>240</v>
      </c>
      <c r="K17" s="5" t="s">
        <v>247</v>
      </c>
      <c r="L17" t="s">
        <v>91</v>
      </c>
      <c r="M17" s="8">
        <f>(17492.4*2)</f>
        <v>34984.800000000003</v>
      </c>
      <c r="N17" s="4" t="s">
        <v>266</v>
      </c>
      <c r="O17">
        <f>(13887.46*2)</f>
        <v>27774.92</v>
      </c>
      <c r="P17" s="4" t="s">
        <v>266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267</v>
      </c>
      <c r="AE17" s="3">
        <v>46203</v>
      </c>
      <c r="AF17" t="s">
        <v>274</v>
      </c>
    </row>
    <row r="18" spans="1:32" x14ac:dyDescent="0.3">
      <c r="A18">
        <v>2026</v>
      </c>
      <c r="B18" s="3">
        <v>46113</v>
      </c>
      <c r="C18" s="3">
        <v>46203</v>
      </c>
      <c r="D18" t="s">
        <v>84</v>
      </c>
      <c r="E18" s="6">
        <v>4</v>
      </c>
      <c r="F18" t="s">
        <v>259</v>
      </c>
      <c r="G18" t="s">
        <v>259</v>
      </c>
      <c r="H18" t="s">
        <v>263</v>
      </c>
      <c r="I18" s="5" t="s">
        <v>222</v>
      </c>
      <c r="J18" s="5" t="s">
        <v>241</v>
      </c>
      <c r="K18" s="5" t="s">
        <v>241</v>
      </c>
      <c r="L18" t="s">
        <v>91</v>
      </c>
      <c r="M18" s="8">
        <f>(10849.1*2)</f>
        <v>21698.2</v>
      </c>
      <c r="N18" s="4" t="s">
        <v>266</v>
      </c>
      <c r="O18">
        <f>(8993.13*2)</f>
        <v>17986.259999999998</v>
      </c>
      <c r="P18" s="4" t="s">
        <v>266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267</v>
      </c>
      <c r="AE18" s="3">
        <v>46203</v>
      </c>
      <c r="AF18" t="s">
        <v>274</v>
      </c>
    </row>
    <row r="19" spans="1:32" x14ac:dyDescent="0.3">
      <c r="A19">
        <v>2026</v>
      </c>
      <c r="B19" s="3">
        <v>46113</v>
      </c>
      <c r="C19" s="3">
        <v>46203</v>
      </c>
      <c r="D19" t="s">
        <v>84</v>
      </c>
      <c r="E19" s="6">
        <v>4</v>
      </c>
      <c r="F19" t="s">
        <v>254</v>
      </c>
      <c r="G19" t="s">
        <v>254</v>
      </c>
      <c r="H19" t="s">
        <v>263</v>
      </c>
      <c r="I19" s="5" t="s">
        <v>223</v>
      </c>
      <c r="J19" s="5" t="s">
        <v>242</v>
      </c>
      <c r="K19" s="4" t="s">
        <v>248</v>
      </c>
      <c r="L19" t="s">
        <v>91</v>
      </c>
      <c r="M19" s="8">
        <f>(15752.65*2)</f>
        <v>31505.3</v>
      </c>
      <c r="N19" s="4" t="s">
        <v>266</v>
      </c>
      <c r="O19">
        <f>(12680.21*2)</f>
        <v>25360.42</v>
      </c>
      <c r="P19" s="4" t="s">
        <v>266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267</v>
      </c>
      <c r="AE19" s="3">
        <v>46203</v>
      </c>
      <c r="AF19" t="s">
        <v>274</v>
      </c>
    </row>
    <row r="20" spans="1:32" x14ac:dyDescent="0.3">
      <c r="A20">
        <v>2026</v>
      </c>
      <c r="B20" s="3">
        <v>46113</v>
      </c>
      <c r="C20" s="3">
        <v>46203</v>
      </c>
      <c r="D20" t="s">
        <v>84</v>
      </c>
      <c r="E20" s="6">
        <v>4</v>
      </c>
      <c r="F20" t="s">
        <v>260</v>
      </c>
      <c r="G20" t="s">
        <v>260</v>
      </c>
      <c r="H20" t="s">
        <v>251</v>
      </c>
      <c r="I20" s="5" t="s">
        <v>224</v>
      </c>
      <c r="J20" s="5" t="s">
        <v>243</v>
      </c>
      <c r="K20" s="5" t="s">
        <v>249</v>
      </c>
      <c r="L20" t="s">
        <v>92</v>
      </c>
      <c r="M20">
        <f>(28399.98*2)</f>
        <v>56799.96</v>
      </c>
      <c r="N20" s="4" t="s">
        <v>266</v>
      </c>
      <c r="O20">
        <f>(22152.69*2)</f>
        <v>44305.38</v>
      </c>
      <c r="P20" s="4" t="s">
        <v>266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267</v>
      </c>
      <c r="AE20" s="3">
        <v>46203</v>
      </c>
      <c r="AF20" t="s">
        <v>274</v>
      </c>
    </row>
    <row r="21" spans="1:32" x14ac:dyDescent="0.3">
      <c r="A21">
        <v>2026</v>
      </c>
      <c r="B21" s="3">
        <v>46113</v>
      </c>
      <c r="C21" s="3">
        <v>46203</v>
      </c>
      <c r="D21" t="s">
        <v>84</v>
      </c>
      <c r="E21" s="6">
        <v>4</v>
      </c>
      <c r="F21" t="s">
        <v>261</v>
      </c>
      <c r="G21" t="s">
        <v>261</v>
      </c>
      <c r="H21" t="s">
        <v>263</v>
      </c>
      <c r="I21" s="5" t="s">
        <v>225</v>
      </c>
      <c r="J21" s="5" t="s">
        <v>244</v>
      </c>
      <c r="K21" s="5" t="s">
        <v>250</v>
      </c>
      <c r="L21" t="s">
        <v>91</v>
      </c>
      <c r="M21">
        <f>(17549.26*2)</f>
        <v>35098.519999999997</v>
      </c>
      <c r="N21" s="4" t="s">
        <v>266</v>
      </c>
      <c r="O21">
        <f>(13694.84*2)</f>
        <v>27389.68</v>
      </c>
      <c r="P21" s="4" t="s">
        <v>266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267</v>
      </c>
      <c r="AE21" s="3">
        <v>46203</v>
      </c>
      <c r="AF21" t="s">
        <v>274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17"/>
  <sheetViews>
    <sheetView topLeftCell="A3" workbookViewId="0">
      <selection activeCell="C25" sqref="C25"/>
    </sheetView>
  </sheetViews>
  <sheetFormatPr baseColWidth="10" defaultColWidth="8.88671875" defaultRowHeight="14.4" x14ac:dyDescent="0.3"/>
  <cols>
    <col min="1" max="1" width="3.44140625" bestFit="1" customWidth="1"/>
    <col min="2" max="2" width="59.664062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279</v>
      </c>
      <c r="C4">
        <v>3978.97</v>
      </c>
      <c r="D4">
        <v>3978.97</v>
      </c>
      <c r="E4" t="s">
        <v>271</v>
      </c>
      <c r="F4" t="s">
        <v>272</v>
      </c>
    </row>
    <row r="5" spans="1:6" x14ac:dyDescent="0.3">
      <c r="A5">
        <v>2</v>
      </c>
      <c r="B5" t="s">
        <v>279</v>
      </c>
      <c r="C5">
        <v>13321.06</v>
      </c>
      <c r="D5">
        <v>13321.06</v>
      </c>
      <c r="E5" t="s">
        <v>271</v>
      </c>
      <c r="F5" t="s">
        <v>272</v>
      </c>
    </row>
    <row r="6" spans="1:6" x14ac:dyDescent="0.3">
      <c r="A6">
        <v>3</v>
      </c>
      <c r="B6" t="s">
        <v>279</v>
      </c>
      <c r="C6">
        <v>5878.26</v>
      </c>
      <c r="D6">
        <v>5878.26</v>
      </c>
      <c r="E6" t="s">
        <v>271</v>
      </c>
      <c r="F6" t="s">
        <v>272</v>
      </c>
    </row>
    <row r="7" spans="1:6" x14ac:dyDescent="0.3">
      <c r="A7">
        <v>4</v>
      </c>
      <c r="B7" t="s">
        <v>279</v>
      </c>
      <c r="C7">
        <v>6064.25</v>
      </c>
      <c r="D7">
        <v>6064.25</v>
      </c>
      <c r="E7" t="s">
        <v>271</v>
      </c>
      <c r="F7" t="s">
        <v>272</v>
      </c>
    </row>
    <row r="8" spans="1:6" x14ac:dyDescent="0.3">
      <c r="A8">
        <v>5</v>
      </c>
      <c r="B8" t="s">
        <v>279</v>
      </c>
      <c r="C8">
        <v>5427.43</v>
      </c>
      <c r="D8">
        <v>5427.43</v>
      </c>
      <c r="E8" t="s">
        <v>271</v>
      </c>
      <c r="F8" t="s">
        <v>272</v>
      </c>
    </row>
    <row r="9" spans="1:6" x14ac:dyDescent="0.3">
      <c r="A9">
        <v>6</v>
      </c>
      <c r="B9" t="s">
        <v>279</v>
      </c>
      <c r="C9">
        <v>4596.8900000000003</v>
      </c>
      <c r="D9">
        <v>4596.8900000000003</v>
      </c>
      <c r="E9" t="s">
        <v>271</v>
      </c>
      <c r="F9" t="s">
        <v>272</v>
      </c>
    </row>
    <row r="10" spans="1:6" x14ac:dyDescent="0.3">
      <c r="A10">
        <v>7</v>
      </c>
      <c r="B10" t="s">
        <v>279</v>
      </c>
      <c r="C10">
        <v>6648.57</v>
      </c>
      <c r="D10">
        <v>6648.57</v>
      </c>
      <c r="E10" t="s">
        <v>271</v>
      </c>
      <c r="F10" t="s">
        <v>272</v>
      </c>
    </row>
    <row r="11" spans="1:6" x14ac:dyDescent="0.3">
      <c r="A11">
        <v>8</v>
      </c>
      <c r="B11" t="s">
        <v>279</v>
      </c>
      <c r="C11">
        <v>11928.28</v>
      </c>
      <c r="D11">
        <v>11928.28</v>
      </c>
      <c r="E11" t="s">
        <v>271</v>
      </c>
      <c r="F11" t="s">
        <v>272</v>
      </c>
    </row>
    <row r="12" spans="1:6" x14ac:dyDescent="0.3">
      <c r="A12">
        <v>9</v>
      </c>
      <c r="B12" t="s">
        <v>279</v>
      </c>
      <c r="C12">
        <v>4596.8900000000003</v>
      </c>
      <c r="D12">
        <v>4596.8900000000003</v>
      </c>
      <c r="E12" t="s">
        <v>271</v>
      </c>
      <c r="F12" t="s">
        <v>272</v>
      </c>
    </row>
    <row r="13" spans="1:6" x14ac:dyDescent="0.3">
      <c r="A13">
        <v>10</v>
      </c>
      <c r="B13" t="s">
        <v>279</v>
      </c>
      <c r="C13">
        <v>9518.9699999999993</v>
      </c>
      <c r="D13">
        <v>9518.9699999999993</v>
      </c>
      <c r="E13" t="s">
        <v>271</v>
      </c>
      <c r="F13" t="s">
        <v>272</v>
      </c>
    </row>
    <row r="14" spans="1:6" x14ac:dyDescent="0.3">
      <c r="A14">
        <v>11</v>
      </c>
      <c r="B14" t="s">
        <v>279</v>
      </c>
      <c r="C14">
        <v>4624.7299999999996</v>
      </c>
      <c r="D14">
        <v>4624.7299999999996</v>
      </c>
      <c r="E14" t="s">
        <v>271</v>
      </c>
      <c r="F14" t="s">
        <v>272</v>
      </c>
    </row>
    <row r="15" spans="1:6" x14ac:dyDescent="0.3">
      <c r="A15">
        <v>12</v>
      </c>
      <c r="B15" t="s">
        <v>279</v>
      </c>
      <c r="C15">
        <v>8255.76</v>
      </c>
      <c r="D15">
        <v>8255.76</v>
      </c>
      <c r="E15" t="s">
        <v>271</v>
      </c>
      <c r="F15" t="s">
        <v>272</v>
      </c>
    </row>
    <row r="16" spans="1:6" x14ac:dyDescent="0.3">
      <c r="A16">
        <v>13</v>
      </c>
      <c r="B16" t="s">
        <v>279</v>
      </c>
      <c r="C16">
        <v>12908.64</v>
      </c>
      <c r="D16">
        <v>12908.64</v>
      </c>
      <c r="E16" t="s">
        <v>271</v>
      </c>
      <c r="F16" t="s">
        <v>272</v>
      </c>
    </row>
    <row r="17" spans="1:6" x14ac:dyDescent="0.3">
      <c r="A17">
        <v>14</v>
      </c>
      <c r="B17" t="s">
        <v>279</v>
      </c>
      <c r="C17">
        <v>9543.59</v>
      </c>
      <c r="D17">
        <v>9543.59</v>
      </c>
      <c r="E17" t="s">
        <v>271</v>
      </c>
      <c r="F17" t="s">
        <v>272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C17"/>
  <sheetViews>
    <sheetView topLeftCell="A3" workbookViewId="0">
      <selection activeCell="A17" sqref="A17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270</v>
      </c>
      <c r="C4" t="s">
        <v>270</v>
      </c>
    </row>
    <row r="5" spans="1:3" x14ac:dyDescent="0.3">
      <c r="A5">
        <v>2</v>
      </c>
      <c r="B5" t="s">
        <v>270</v>
      </c>
      <c r="C5" t="s">
        <v>270</v>
      </c>
    </row>
    <row r="6" spans="1:3" x14ac:dyDescent="0.3">
      <c r="A6">
        <v>3</v>
      </c>
      <c r="B6" t="s">
        <v>270</v>
      </c>
      <c r="C6" t="s">
        <v>270</v>
      </c>
    </row>
    <row r="7" spans="1:3" x14ac:dyDescent="0.3">
      <c r="A7">
        <v>4</v>
      </c>
      <c r="B7" t="s">
        <v>270</v>
      </c>
      <c r="C7" t="s">
        <v>270</v>
      </c>
    </row>
    <row r="8" spans="1:3" x14ac:dyDescent="0.3">
      <c r="A8">
        <v>5</v>
      </c>
      <c r="B8" t="s">
        <v>270</v>
      </c>
      <c r="C8" t="s">
        <v>270</v>
      </c>
    </row>
    <row r="9" spans="1:3" x14ac:dyDescent="0.3">
      <c r="A9">
        <v>6</v>
      </c>
      <c r="B9" t="s">
        <v>270</v>
      </c>
      <c r="C9" t="s">
        <v>270</v>
      </c>
    </row>
    <row r="10" spans="1:3" x14ac:dyDescent="0.3">
      <c r="A10">
        <v>7</v>
      </c>
      <c r="B10" t="s">
        <v>270</v>
      </c>
      <c r="C10" t="s">
        <v>270</v>
      </c>
    </row>
    <row r="11" spans="1:3" x14ac:dyDescent="0.3">
      <c r="A11">
        <v>8</v>
      </c>
      <c r="B11" t="s">
        <v>270</v>
      </c>
      <c r="C11" t="s">
        <v>270</v>
      </c>
    </row>
    <row r="12" spans="1:3" x14ac:dyDescent="0.3">
      <c r="A12">
        <v>9</v>
      </c>
      <c r="B12" t="s">
        <v>270</v>
      </c>
      <c r="C12" t="s">
        <v>270</v>
      </c>
    </row>
    <row r="13" spans="1:3" x14ac:dyDescent="0.3">
      <c r="A13">
        <v>10</v>
      </c>
      <c r="B13" t="s">
        <v>270</v>
      </c>
      <c r="C13" t="s">
        <v>270</v>
      </c>
    </row>
    <row r="14" spans="1:3" x14ac:dyDescent="0.3">
      <c r="A14">
        <v>11</v>
      </c>
      <c r="B14" t="s">
        <v>270</v>
      </c>
      <c r="C14" t="s">
        <v>270</v>
      </c>
    </row>
    <row r="15" spans="1:3" x14ac:dyDescent="0.3">
      <c r="A15">
        <v>12</v>
      </c>
      <c r="B15" t="s">
        <v>270</v>
      </c>
      <c r="C15" t="s">
        <v>270</v>
      </c>
    </row>
    <row r="16" spans="1:3" x14ac:dyDescent="0.3">
      <c r="A16">
        <v>13</v>
      </c>
      <c r="B16" t="s">
        <v>270</v>
      </c>
      <c r="C16" t="s">
        <v>270</v>
      </c>
    </row>
    <row r="17" spans="1:3" x14ac:dyDescent="0.3">
      <c r="A17">
        <v>14</v>
      </c>
      <c r="B17" t="s">
        <v>270</v>
      </c>
      <c r="C17" t="s">
        <v>270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17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268</v>
      </c>
      <c r="C4">
        <v>9101.84</v>
      </c>
      <c r="D4">
        <v>7524.29</v>
      </c>
      <c r="E4" t="s">
        <v>266</v>
      </c>
      <c r="F4" t="s">
        <v>269</v>
      </c>
    </row>
    <row r="5" spans="1:6" x14ac:dyDescent="0.3">
      <c r="A5">
        <v>2</v>
      </c>
      <c r="B5" t="s">
        <v>268</v>
      </c>
      <c r="C5">
        <v>24736.59</v>
      </c>
      <c r="D5">
        <v>18964.75</v>
      </c>
      <c r="E5" t="s">
        <v>266</v>
      </c>
      <c r="F5" t="s">
        <v>269</v>
      </c>
    </row>
    <row r="6" spans="1:6" x14ac:dyDescent="0.3">
      <c r="A6">
        <v>3</v>
      </c>
      <c r="B6" t="s">
        <v>268</v>
      </c>
      <c r="C6">
        <v>13397.63</v>
      </c>
      <c r="D6">
        <v>11150.78</v>
      </c>
      <c r="E6" t="s">
        <v>266</v>
      </c>
      <c r="F6" t="s">
        <v>269</v>
      </c>
    </row>
    <row r="7" spans="1:6" x14ac:dyDescent="0.3">
      <c r="A7">
        <v>4</v>
      </c>
      <c r="B7" t="s">
        <v>268</v>
      </c>
      <c r="C7">
        <v>13663.29</v>
      </c>
      <c r="D7">
        <v>8698.1299999999992</v>
      </c>
      <c r="E7" t="s">
        <v>266</v>
      </c>
      <c r="F7" t="s">
        <v>269</v>
      </c>
    </row>
    <row r="8" spans="1:6" x14ac:dyDescent="0.3">
      <c r="A8">
        <v>5</v>
      </c>
      <c r="B8" t="s">
        <v>268</v>
      </c>
      <c r="C8">
        <v>10660.37</v>
      </c>
      <c r="D8">
        <v>8707.98</v>
      </c>
      <c r="E8" t="s">
        <v>266</v>
      </c>
      <c r="F8" t="s">
        <v>269</v>
      </c>
    </row>
    <row r="9" spans="1:6" x14ac:dyDescent="0.3">
      <c r="A9">
        <v>6</v>
      </c>
      <c r="B9" t="s">
        <v>268</v>
      </c>
      <c r="C9">
        <v>10821.16</v>
      </c>
      <c r="D9">
        <v>8353.4500000000007</v>
      </c>
      <c r="E9" t="s">
        <v>266</v>
      </c>
      <c r="F9" t="s">
        <v>269</v>
      </c>
    </row>
    <row r="10" spans="1:6" x14ac:dyDescent="0.3">
      <c r="A10">
        <v>7</v>
      </c>
      <c r="B10" t="s">
        <v>268</v>
      </c>
      <c r="C10">
        <v>15287.37</v>
      </c>
      <c r="D10">
        <v>12795.77</v>
      </c>
      <c r="E10" t="s">
        <v>266</v>
      </c>
      <c r="F10" t="s">
        <v>269</v>
      </c>
    </row>
    <row r="11" spans="1:6" x14ac:dyDescent="0.3">
      <c r="A11">
        <v>8</v>
      </c>
      <c r="B11" t="s">
        <v>268</v>
      </c>
      <c r="C11">
        <v>25638.54</v>
      </c>
      <c r="D11">
        <v>16154.96</v>
      </c>
      <c r="E11" t="s">
        <v>266</v>
      </c>
      <c r="F11" t="s">
        <v>269</v>
      </c>
    </row>
    <row r="12" spans="1:6" x14ac:dyDescent="0.3">
      <c r="A12">
        <v>9</v>
      </c>
      <c r="B12" t="s">
        <v>268</v>
      </c>
      <c r="C12">
        <v>10821.16</v>
      </c>
      <c r="D12">
        <v>9000.09</v>
      </c>
      <c r="E12" t="s">
        <v>266</v>
      </c>
      <c r="F12" t="s">
        <v>269</v>
      </c>
    </row>
    <row r="13" spans="1:6" x14ac:dyDescent="0.3">
      <c r="A13">
        <v>10</v>
      </c>
      <c r="B13" t="s">
        <v>268</v>
      </c>
      <c r="C13" s="8">
        <v>17492.400000000001</v>
      </c>
      <c r="D13">
        <v>13887.46</v>
      </c>
      <c r="E13" t="s">
        <v>266</v>
      </c>
      <c r="F13" t="s">
        <v>269</v>
      </c>
    </row>
    <row r="14" spans="1:6" x14ac:dyDescent="0.3">
      <c r="A14">
        <v>11</v>
      </c>
      <c r="B14" t="s">
        <v>268</v>
      </c>
      <c r="C14" s="8">
        <v>10849.1</v>
      </c>
      <c r="D14">
        <v>8993.1299999999992</v>
      </c>
      <c r="E14" t="s">
        <v>266</v>
      </c>
      <c r="F14" t="s">
        <v>269</v>
      </c>
    </row>
    <row r="15" spans="1:6" x14ac:dyDescent="0.3">
      <c r="A15">
        <v>12</v>
      </c>
      <c r="B15" t="s">
        <v>268</v>
      </c>
      <c r="C15">
        <v>15752.65</v>
      </c>
      <c r="D15">
        <v>12680.21</v>
      </c>
      <c r="E15" t="s">
        <v>266</v>
      </c>
      <c r="F15" t="s">
        <v>269</v>
      </c>
    </row>
    <row r="16" spans="1:6" x14ac:dyDescent="0.3">
      <c r="A16">
        <v>13</v>
      </c>
      <c r="B16" t="s">
        <v>268</v>
      </c>
      <c r="C16">
        <v>28399.98</v>
      </c>
      <c r="D16">
        <v>22152.69</v>
      </c>
      <c r="E16" t="s">
        <v>266</v>
      </c>
      <c r="F16" t="s">
        <v>269</v>
      </c>
    </row>
    <row r="17" spans="1:6" x14ac:dyDescent="0.3">
      <c r="A17">
        <v>14</v>
      </c>
      <c r="B17" t="s">
        <v>268</v>
      </c>
      <c r="C17">
        <v>17549.259999999998</v>
      </c>
      <c r="D17">
        <v>13694.84</v>
      </c>
      <c r="E17" t="s">
        <v>266</v>
      </c>
      <c r="F17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F17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33203125" bestFit="1" customWidth="1"/>
    <col min="4" max="4" width="48.3320312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17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17"/>
  <sheetViews>
    <sheetView topLeftCell="A3" workbookViewId="0">
      <selection activeCell="A17" sqref="A17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17"/>
  <sheetViews>
    <sheetView topLeftCell="A3" workbookViewId="0">
      <selection activeCell="A18" sqref="A18"/>
    </sheetView>
  </sheetViews>
  <sheetFormatPr baseColWidth="10" defaultColWidth="8.88671875" defaultRowHeight="14.4" x14ac:dyDescent="0.3"/>
  <cols>
    <col min="1" max="1" width="3.44140625" bestFit="1" customWidth="1"/>
    <col min="2" max="2" width="34.664062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17"/>
  <sheetViews>
    <sheetView topLeftCell="A3" workbookViewId="0">
      <selection activeCell="A17" sqref="A17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664062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F17"/>
  <sheetViews>
    <sheetView topLeftCell="A3" workbookViewId="0">
      <selection activeCell="F3" sqref="F3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17"/>
  <sheetViews>
    <sheetView topLeftCell="A3" workbookViewId="0">
      <selection activeCell="C8" sqref="C8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F17"/>
  <sheetViews>
    <sheetView tabSelected="1" topLeftCell="A3" workbookViewId="0">
      <selection activeCell="A18" sqref="A18"/>
    </sheetView>
  </sheetViews>
  <sheetFormatPr baseColWidth="10" defaultColWidth="8.88671875" defaultRowHeight="14.4" x14ac:dyDescent="0.3"/>
  <cols>
    <col min="1" max="1" width="3.44140625" bestFit="1" customWidth="1"/>
    <col min="2" max="2" width="47.332031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266</v>
      </c>
      <c r="F4" t="s">
        <v>273</v>
      </c>
    </row>
    <row r="5" spans="1:6" x14ac:dyDescent="0.3">
      <c r="A5">
        <v>2</v>
      </c>
      <c r="B5" t="s">
        <v>275</v>
      </c>
      <c r="C5">
        <v>2982</v>
      </c>
      <c r="D5">
        <v>2982</v>
      </c>
      <c r="E5" t="s">
        <v>266</v>
      </c>
      <c r="F5" t="s">
        <v>273</v>
      </c>
    </row>
    <row r="6" spans="1:6" x14ac:dyDescent="0.3">
      <c r="A6">
        <v>3</v>
      </c>
      <c r="B6" t="s">
        <v>276</v>
      </c>
      <c r="C6">
        <f>(1100+1466.92)</f>
        <v>2566.92</v>
      </c>
      <c r="D6">
        <f>(1100+1466.92)</f>
        <v>2566.92</v>
      </c>
      <c r="E6" t="s">
        <v>266</v>
      </c>
      <c r="F6" t="s">
        <v>273</v>
      </c>
    </row>
    <row r="7" spans="1:6" x14ac:dyDescent="0.3">
      <c r="A7">
        <v>4</v>
      </c>
      <c r="B7" t="s">
        <v>276</v>
      </c>
      <c r="C7">
        <f>(1100+1154.52)</f>
        <v>2254.52</v>
      </c>
      <c r="D7">
        <f>(1100+1154.52)</f>
        <v>2254.52</v>
      </c>
      <c r="E7" t="s">
        <v>266</v>
      </c>
      <c r="F7" t="s">
        <v>273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266</v>
      </c>
      <c r="F8" t="s">
        <v>273</v>
      </c>
    </row>
    <row r="9" spans="1:6" x14ac:dyDescent="0.3">
      <c r="A9">
        <v>6</v>
      </c>
      <c r="B9" t="s">
        <v>276</v>
      </c>
      <c r="C9">
        <f>(1100+1213.31)</f>
        <v>2313.31</v>
      </c>
      <c r="D9">
        <f>(1100+1213.31)</f>
        <v>2313.31</v>
      </c>
      <c r="E9" t="s">
        <v>266</v>
      </c>
      <c r="F9" t="s">
        <v>273</v>
      </c>
    </row>
    <row r="10" spans="1:6" x14ac:dyDescent="0.3">
      <c r="A10">
        <v>7</v>
      </c>
      <c r="B10" t="s">
        <v>277</v>
      </c>
      <c r="C10">
        <v>1100</v>
      </c>
      <c r="D10">
        <v>1100</v>
      </c>
      <c r="E10" t="s">
        <v>266</v>
      </c>
      <c r="F10" t="s">
        <v>273</v>
      </c>
    </row>
    <row r="11" spans="1:6" x14ac:dyDescent="0.3">
      <c r="A11">
        <v>8</v>
      </c>
      <c r="B11" t="s">
        <v>276</v>
      </c>
      <c r="C11">
        <f>(1100+2038.08)</f>
        <v>3138.08</v>
      </c>
      <c r="D11">
        <f>(1100+2038.08)</f>
        <v>3138.08</v>
      </c>
      <c r="E11" t="s">
        <v>266</v>
      </c>
      <c r="F11" t="s">
        <v>273</v>
      </c>
    </row>
    <row r="12" spans="1:6" x14ac:dyDescent="0.3">
      <c r="A12">
        <v>9</v>
      </c>
      <c r="B12" t="s">
        <v>276</v>
      </c>
      <c r="C12">
        <f>(1100+1213.31)</f>
        <v>2313.31</v>
      </c>
      <c r="D12">
        <f>(1100+1213.31)</f>
        <v>2313.31</v>
      </c>
      <c r="E12" t="s">
        <v>266</v>
      </c>
      <c r="F12" t="s">
        <v>273</v>
      </c>
    </row>
    <row r="13" spans="1:6" x14ac:dyDescent="0.3">
      <c r="A13">
        <v>10</v>
      </c>
      <c r="B13" t="s">
        <v>276</v>
      </c>
      <c r="C13">
        <f>(1100+434.68)</f>
        <v>1534.68</v>
      </c>
      <c r="D13">
        <f>(1100+434.68)</f>
        <v>1534.68</v>
      </c>
      <c r="E13" t="s">
        <v>266</v>
      </c>
      <c r="F13" t="s">
        <v>273</v>
      </c>
    </row>
    <row r="14" spans="1:6" x14ac:dyDescent="0.3">
      <c r="A14">
        <v>11</v>
      </c>
      <c r="B14" t="s">
        <v>276</v>
      </c>
      <c r="C14">
        <f>(1100+893.98)</f>
        <v>1993.98</v>
      </c>
      <c r="D14">
        <f>(1100+893.98)</f>
        <v>1993.98</v>
      </c>
      <c r="E14" t="s">
        <v>266</v>
      </c>
      <c r="F14" t="s">
        <v>273</v>
      </c>
    </row>
    <row r="15" spans="1:6" x14ac:dyDescent="0.3">
      <c r="A15">
        <v>12</v>
      </c>
      <c r="B15" t="s">
        <v>278</v>
      </c>
      <c r="C15">
        <f>(1100+1540)</f>
        <v>2640</v>
      </c>
      <c r="D15">
        <f>(1100+1540)</f>
        <v>2640</v>
      </c>
      <c r="E15" t="s">
        <v>266</v>
      </c>
      <c r="F15" t="s">
        <v>273</v>
      </c>
    </row>
    <row r="16" spans="1:6" x14ac:dyDescent="0.3">
      <c r="A16">
        <v>13</v>
      </c>
      <c r="B16" t="s">
        <v>277</v>
      </c>
      <c r="C16">
        <v>1100</v>
      </c>
      <c r="D16">
        <v>1100</v>
      </c>
      <c r="E16" t="s">
        <v>266</v>
      </c>
      <c r="F16" t="s">
        <v>273</v>
      </c>
    </row>
    <row r="17" spans="1:6" x14ac:dyDescent="0.3">
      <c r="A17">
        <v>14</v>
      </c>
      <c r="B17" t="s">
        <v>276</v>
      </c>
      <c r="C17" s="8">
        <f>(1100+1086.7)</f>
        <v>2186.6999999999998</v>
      </c>
      <c r="D17" s="8">
        <f>(1100+1086.7)</f>
        <v>2186.6999999999998</v>
      </c>
      <c r="E17" t="s">
        <v>266</v>
      </c>
      <c r="F17" t="s">
        <v>273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F17"/>
  <sheetViews>
    <sheetView topLeftCell="A3" workbookViewId="0">
      <selection activeCell="A17" sqref="A17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664062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270</v>
      </c>
      <c r="F4" t="s">
        <v>270</v>
      </c>
    </row>
    <row r="5" spans="1:6" x14ac:dyDescent="0.3">
      <c r="A5">
        <v>2</v>
      </c>
      <c r="B5" t="s">
        <v>270</v>
      </c>
      <c r="C5">
        <v>0</v>
      </c>
      <c r="D5">
        <v>0</v>
      </c>
      <c r="E5" t="s">
        <v>270</v>
      </c>
      <c r="F5" t="s">
        <v>270</v>
      </c>
    </row>
    <row r="6" spans="1:6" x14ac:dyDescent="0.3">
      <c r="A6">
        <v>3</v>
      </c>
      <c r="B6" t="s">
        <v>270</v>
      </c>
      <c r="C6">
        <v>0</v>
      </c>
      <c r="D6">
        <v>0</v>
      </c>
      <c r="E6" t="s">
        <v>270</v>
      </c>
      <c r="F6" t="s">
        <v>270</v>
      </c>
    </row>
    <row r="7" spans="1:6" x14ac:dyDescent="0.3">
      <c r="A7">
        <v>4</v>
      </c>
      <c r="B7" t="s">
        <v>270</v>
      </c>
      <c r="C7">
        <v>0</v>
      </c>
      <c r="D7">
        <v>0</v>
      </c>
      <c r="E7" t="s">
        <v>270</v>
      </c>
      <c r="F7" t="s">
        <v>270</v>
      </c>
    </row>
    <row r="8" spans="1:6" x14ac:dyDescent="0.3">
      <c r="A8">
        <v>5</v>
      </c>
      <c r="B8" t="s">
        <v>270</v>
      </c>
      <c r="C8">
        <v>0</v>
      </c>
      <c r="D8">
        <v>0</v>
      </c>
      <c r="E8" t="s">
        <v>270</v>
      </c>
      <c r="F8" t="s">
        <v>270</v>
      </c>
    </row>
    <row r="9" spans="1:6" x14ac:dyDescent="0.3">
      <c r="A9">
        <v>6</v>
      </c>
      <c r="B9" t="s">
        <v>270</v>
      </c>
      <c r="C9">
        <v>0</v>
      </c>
      <c r="D9">
        <v>0</v>
      </c>
      <c r="E9" t="s">
        <v>270</v>
      </c>
      <c r="F9" t="s">
        <v>270</v>
      </c>
    </row>
    <row r="10" spans="1:6" x14ac:dyDescent="0.3">
      <c r="A10">
        <v>7</v>
      </c>
      <c r="B10" t="s">
        <v>270</v>
      </c>
      <c r="C10">
        <v>0</v>
      </c>
      <c r="D10">
        <v>0</v>
      </c>
      <c r="E10" t="s">
        <v>270</v>
      </c>
      <c r="F10" t="s">
        <v>270</v>
      </c>
    </row>
    <row r="11" spans="1:6" x14ac:dyDescent="0.3">
      <c r="A11">
        <v>8</v>
      </c>
      <c r="B11" t="s">
        <v>270</v>
      </c>
      <c r="C11">
        <v>0</v>
      </c>
      <c r="D11">
        <v>0</v>
      </c>
      <c r="E11" t="s">
        <v>270</v>
      </c>
      <c r="F11" t="s">
        <v>270</v>
      </c>
    </row>
    <row r="12" spans="1:6" x14ac:dyDescent="0.3">
      <c r="A12">
        <v>9</v>
      </c>
      <c r="B12" t="s">
        <v>270</v>
      </c>
      <c r="C12">
        <v>0</v>
      </c>
      <c r="D12">
        <v>0</v>
      </c>
      <c r="E12" t="s">
        <v>270</v>
      </c>
      <c r="F12" t="s">
        <v>270</v>
      </c>
    </row>
    <row r="13" spans="1:6" x14ac:dyDescent="0.3">
      <c r="A13">
        <v>10</v>
      </c>
      <c r="B13" t="s">
        <v>270</v>
      </c>
      <c r="C13">
        <v>0</v>
      </c>
      <c r="D13">
        <v>0</v>
      </c>
      <c r="E13" t="s">
        <v>270</v>
      </c>
      <c r="F13" t="s">
        <v>270</v>
      </c>
    </row>
    <row r="14" spans="1:6" x14ac:dyDescent="0.3">
      <c r="A14">
        <v>11</v>
      </c>
      <c r="B14" t="s">
        <v>270</v>
      </c>
      <c r="C14">
        <v>0</v>
      </c>
      <c r="D14">
        <v>0</v>
      </c>
      <c r="E14" t="s">
        <v>270</v>
      </c>
      <c r="F14" t="s">
        <v>270</v>
      </c>
    </row>
    <row r="15" spans="1:6" x14ac:dyDescent="0.3">
      <c r="A15">
        <v>12</v>
      </c>
      <c r="B15" t="s">
        <v>270</v>
      </c>
      <c r="C15">
        <v>0</v>
      </c>
      <c r="D15">
        <v>0</v>
      </c>
      <c r="E15" t="s">
        <v>270</v>
      </c>
      <c r="F15" t="s">
        <v>270</v>
      </c>
    </row>
    <row r="16" spans="1:6" x14ac:dyDescent="0.3">
      <c r="A16">
        <v>13</v>
      </c>
      <c r="B16" t="s">
        <v>270</v>
      </c>
      <c r="C16">
        <v>0</v>
      </c>
      <c r="D16">
        <v>0</v>
      </c>
      <c r="E16" t="s">
        <v>270</v>
      </c>
      <c r="F16" t="s">
        <v>270</v>
      </c>
    </row>
    <row r="17" spans="1:6" x14ac:dyDescent="0.3">
      <c r="A17">
        <v>14</v>
      </c>
      <c r="B17" t="s">
        <v>270</v>
      </c>
      <c r="C17">
        <v>0</v>
      </c>
      <c r="D17">
        <v>0</v>
      </c>
      <c r="E17" t="s">
        <v>270</v>
      </c>
      <c r="F17" t="s">
        <v>270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17"/>
  <sheetViews>
    <sheetView topLeftCell="A3" workbookViewId="0">
      <selection activeCell="C18" sqref="C18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270</v>
      </c>
      <c r="C4" t="s">
        <v>270</v>
      </c>
    </row>
    <row r="5" spans="1:3" x14ac:dyDescent="0.3">
      <c r="A5">
        <v>2</v>
      </c>
      <c r="B5" t="s">
        <v>270</v>
      </c>
      <c r="C5" t="s">
        <v>270</v>
      </c>
    </row>
    <row r="6" spans="1:3" x14ac:dyDescent="0.3">
      <c r="A6">
        <v>3</v>
      </c>
      <c r="B6" t="s">
        <v>270</v>
      </c>
      <c r="C6" t="s">
        <v>270</v>
      </c>
    </row>
    <row r="7" spans="1:3" x14ac:dyDescent="0.3">
      <c r="A7">
        <v>4</v>
      </c>
      <c r="B7" t="s">
        <v>270</v>
      </c>
      <c r="C7" t="s">
        <v>270</v>
      </c>
    </row>
    <row r="8" spans="1:3" x14ac:dyDescent="0.3">
      <c r="A8">
        <v>5</v>
      </c>
      <c r="B8" t="s">
        <v>270</v>
      </c>
      <c r="C8" t="s">
        <v>270</v>
      </c>
    </row>
    <row r="9" spans="1:3" x14ac:dyDescent="0.3">
      <c r="A9">
        <v>6</v>
      </c>
      <c r="B9" t="s">
        <v>270</v>
      </c>
      <c r="C9" t="s">
        <v>270</v>
      </c>
    </row>
    <row r="10" spans="1:3" x14ac:dyDescent="0.3">
      <c r="A10">
        <v>7</v>
      </c>
      <c r="B10" t="s">
        <v>270</v>
      </c>
      <c r="C10" t="s">
        <v>270</v>
      </c>
    </row>
    <row r="11" spans="1:3" x14ac:dyDescent="0.3">
      <c r="A11">
        <v>8</v>
      </c>
      <c r="B11" t="s">
        <v>270</v>
      </c>
      <c r="C11" t="s">
        <v>270</v>
      </c>
    </row>
    <row r="12" spans="1:3" x14ac:dyDescent="0.3">
      <c r="A12">
        <v>9</v>
      </c>
      <c r="B12" t="s">
        <v>270</v>
      </c>
      <c r="C12" t="s">
        <v>270</v>
      </c>
    </row>
    <row r="13" spans="1:3" x14ac:dyDescent="0.3">
      <c r="A13">
        <v>10</v>
      </c>
      <c r="B13" t="s">
        <v>270</v>
      </c>
      <c r="C13" t="s">
        <v>270</v>
      </c>
    </row>
    <row r="14" spans="1:3" x14ac:dyDescent="0.3">
      <c r="A14">
        <v>11</v>
      </c>
      <c r="B14" t="s">
        <v>270</v>
      </c>
      <c r="C14" t="s">
        <v>270</v>
      </c>
    </row>
    <row r="15" spans="1:3" x14ac:dyDescent="0.3">
      <c r="A15">
        <v>12</v>
      </c>
      <c r="B15" t="s">
        <v>270</v>
      </c>
      <c r="C15" t="s">
        <v>270</v>
      </c>
    </row>
    <row r="16" spans="1:3" x14ac:dyDescent="0.3">
      <c r="A16">
        <v>13</v>
      </c>
      <c r="B16" t="s">
        <v>270</v>
      </c>
      <c r="C16" t="s">
        <v>270</v>
      </c>
    </row>
    <row r="17" spans="1:3" x14ac:dyDescent="0.3">
      <c r="A17">
        <v>14</v>
      </c>
      <c r="B17" t="s">
        <v>270</v>
      </c>
      <c r="C17" t="s">
        <v>270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2026-05-19T02:48:17Z</dcterms:created>
  <dcterms:modified xsi:type="dcterms:W3CDTF">2026-08-05T08:58:18Z</dcterms:modified>
</cp:coreProperties>
</file>