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gdominguezt\Downloads\"/>
    </mc:Choice>
  </mc:AlternateContent>
  <xr:revisionPtr revIDLastSave="0" documentId="13_ncr:1_{CC6A55A8-02CE-4015-868E-EA4910D1611B}" xr6:coauthVersionLast="47" xr6:coauthVersionMax="47" xr10:uidLastSave="{00000000-0000-0000-0000-000000000000}"/>
  <bookViews>
    <workbookView xWindow="-120" yWindow="-120" windowWidth="29040" windowHeight="15720" tabRatio="733" xr2:uid="{00000000-000D-0000-FFFF-FFFF00000000}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externalReferences>
    <externalReference r:id="rId17"/>
  </externalReferences>
  <definedNames>
    <definedName name="Hidden_13">Hidden_1!$A$1:$A$11</definedName>
    <definedName name="Hidden_211">Hidden_2!$A$1:$A$3</definedName>
    <definedName name="Hidden_312">[1]Hidden_3!$A$1:$A$2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14" l="1"/>
  <c r="D6" i="14"/>
  <c r="D7" i="14"/>
  <c r="D8" i="14"/>
  <c r="D10" i="14"/>
  <c r="D11" i="14"/>
  <c r="D13" i="14"/>
  <c r="D15" i="14"/>
  <c r="D17" i="14"/>
  <c r="D18" i="14"/>
  <c r="D19" i="14"/>
  <c r="C19" i="14"/>
  <c r="C18" i="14"/>
  <c r="C17" i="14"/>
  <c r="C15" i="14"/>
  <c r="C13" i="14"/>
  <c r="C11" i="14"/>
  <c r="C10" i="14"/>
  <c r="C8" i="14"/>
  <c r="C7" i="14"/>
  <c r="C6" i="14"/>
  <c r="C5" i="14"/>
  <c r="M24" i="1"/>
  <c r="M25" i="1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O26" i="1"/>
  <c r="M26" i="1"/>
  <c r="O25" i="1"/>
  <c r="O24" i="1"/>
  <c r="O23" i="1"/>
  <c r="M23" i="1"/>
  <c r="O22" i="1"/>
  <c r="M22" i="1"/>
  <c r="O21" i="1"/>
  <c r="M21" i="1"/>
  <c r="O20" i="1"/>
  <c r="M20" i="1"/>
  <c r="O19" i="1"/>
  <c r="M19" i="1"/>
  <c r="O18" i="1"/>
  <c r="M18" i="1"/>
  <c r="O17" i="1"/>
  <c r="M17" i="1"/>
  <c r="O16" i="1"/>
  <c r="M16" i="1"/>
  <c r="O15" i="1"/>
  <c r="M15" i="1"/>
  <c r="M14" i="1"/>
  <c r="O13" i="1"/>
  <c r="M13" i="1"/>
  <c r="O12" i="1"/>
  <c r="M12" i="1"/>
  <c r="O11" i="1"/>
  <c r="M11" i="1"/>
  <c r="O10" i="1"/>
  <c r="M10" i="1"/>
  <c r="O9" i="1"/>
  <c r="M9" i="1"/>
  <c r="O8" i="1"/>
  <c r="M8" i="1"/>
  <c r="O14" i="1" l="1"/>
  <c r="D4" i="4"/>
  <c r="D22" i="13"/>
  <c r="D21" i="13"/>
  <c r="D20" i="13"/>
  <c r="D19" i="13"/>
  <c r="D18" i="13"/>
  <c r="D17" i="13"/>
  <c r="D16" i="13"/>
  <c r="D15" i="13"/>
  <c r="D14" i="13"/>
  <c r="D13" i="13"/>
  <c r="D12" i="13"/>
  <c r="D11" i="13"/>
  <c r="D10" i="13"/>
  <c r="D9" i="13"/>
  <c r="D8" i="13"/>
  <c r="D7" i="13"/>
  <c r="D6" i="13"/>
  <c r="D5" i="13"/>
  <c r="D4" i="13"/>
  <c r="D22" i="12"/>
  <c r="D21" i="12"/>
  <c r="D20" i="12"/>
  <c r="D19" i="12"/>
  <c r="D18" i="12"/>
  <c r="D17" i="12"/>
  <c r="D16" i="12"/>
  <c r="D15" i="12"/>
  <c r="D14" i="12"/>
  <c r="D13" i="12"/>
  <c r="D12" i="12"/>
  <c r="D11" i="12"/>
  <c r="D10" i="12"/>
  <c r="D9" i="12"/>
  <c r="D8" i="12"/>
  <c r="D7" i="12"/>
  <c r="D6" i="12"/>
  <c r="D5" i="12"/>
  <c r="D4" i="12"/>
</calcChain>
</file>

<file path=xl/sharedStrings.xml><?xml version="1.0" encoding="utf-8"?>
<sst xmlns="http://schemas.openxmlformats.org/spreadsheetml/2006/main" count="1239" uniqueCount="314">
  <si>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</si>
  <si>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</si>
  <si>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</si>
  <si>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</si>
  <si>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</si>
  <si>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</si>
  <si>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</si>
  <si>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</si>
  <si>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</si>
  <si>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</si>
  <si>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</si>
  <si>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</si>
  <si>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</si>
  <si>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</si>
  <si>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</si>
  <si>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</si>
  <si>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</si>
  <si>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</si>
  <si>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</si>
  <si>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</si>
  <si>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</si>
  <si>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</si>
  <si>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</si>
  <si>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</si>
  <si>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</si>
  <si>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</si>
  <si>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</si>
  <si>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</si>
  <si>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</si>
  <si>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</si>
  <si>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</si>
  <si>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</si>
  <si>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</si>
  <si>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</si>
  <si>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</si>
  <si>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</si>
  <si>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</si>
  <si>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</si>
  <si>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</si>
  <si>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</si>
  <si>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</si>
  <si>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</si>
  <si>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</si>
  <si>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</si>
  <si>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</si>
  <si>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</si>
  <si>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</si>
  <si>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</si>
  <si>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</si>
  <si>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</si>
  <si>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</si>
  <si>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</si>
  <si>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</si>
  <si>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</si>
  <si>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</si>
  <si>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</si>
  <si>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</si>
  <si>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</si>
  <si>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</si>
  <si>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</si>
  <si>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</si>
  <si>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</si>
  <si>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</si>
  <si>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</si>
  <si>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</si>
  <si>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</si>
  <si>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</si>
  <si>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</si>
  <si>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</si>
  <si>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</si>
  <si>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</si>
  <si>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</si>
  <si>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</si>
  <si>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</si>
  <si>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</si>
  <si>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</si>
  <si>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</si>
  <si>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</si>
  <si>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</si>
  <si>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</si>
  <si>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</si>
  <si>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</si>
  <si>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</si>
  <si>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</si>
  <si>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</si>
  <si>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</si>
  <si>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</si>
  <si>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</si>
  <si>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</si>
  <si>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</si>
  <si>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</si>
  <si>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</si>
  <si>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</si>
  <si>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</si>
  <si>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</si>
  <si>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</si>
  <si>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</si>
  <si>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</si>
  <si>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</si>
  <si>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</si>
  <si>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</si>
  <si>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</si>
  <si>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</si>
  <si>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</si>
  <si>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</si>
  <si>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</si>
  <si>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</si>
  <si>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</si>
  <si>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</si>
  <si>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</si>
  <si>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</si>
  <si>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</si>
  <si>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</si>
  <si>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</si>
  <si>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</si>
  <si>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</si>
  <si>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</si>
  <si>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</si>
  <si>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</si>
  <si>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</si>
  <si>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</si>
  <si>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</si>
  <si>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</si>
  <si>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</si>
  <si>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</si>
  <si>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</si>
  <si>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</si>
  <si>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</si>
  <si>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</si>
  <si>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</si>
  <si>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</si>
  <si>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</si>
  <si>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</si>
  <si>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</si>
  <si>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</si>
  <si>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</si>
  <si>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</si>
  <si>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</si>
  <si>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</si>
  <si>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</si>
  <si>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</si>
  <si>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</si>
  <si>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</si>
  <si>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</si>
  <si>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</si>
  <si>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</si>
  <si>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</si>
  <si>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</si>
  <si>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</si>
  <si>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</si>
  <si>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</si>
  <si>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</si>
  <si>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</si>
  <si>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</si>
  <si>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</si>
  <si>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</si>
  <si>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</si>
  <si>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</si>
  <si>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</si>
  <si>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</si>
  <si>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</si>
  <si>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</si>
  <si>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</si>
  <si>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</si>
  <si>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</si>
  <si>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</si>
  <si>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</si>
  <si>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</si>
  <si>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</si>
  <si>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</si>
  <si>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</si>
  <si>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</si>
  <si>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</si>
  <si>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</si>
  <si>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</si>
  <si>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</si>
  <si>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</si>
  <si>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</si>
  <si>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</si>
  <si>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</si>
  <si>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</si>
  <si>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</si>
  <si>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</si>
  <si>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</si>
  <si>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</si>
  <si>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</si>
  <si>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</si>
  <si>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</si>
  <si>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</si>
  <si>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</si>
  <si>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</si>
  <si>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</si>
  <si>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</si>
  <si>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</si>
  <si>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</si>
  <si>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</si>
  <si>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</si>
  <si>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</si>
  <si>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</si>
  <si>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</si>
  <si>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</si>
  <si>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</si>
  <si>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</si>
  <si>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</si>
  <si>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</si>
  <si>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</si>
  <si>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</si>
  <si>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</si>
  <si>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</si>
  <si>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</si>
  <si>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</si>
  <si>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</si>
  <si>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</si>
  <si>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>Jefe de oficina de operadora</t>
  </si>
  <si>
    <t>Direccion General</t>
  </si>
  <si>
    <t>FELIX</t>
  </si>
  <si>
    <t>MARTINEZ</t>
  </si>
  <si>
    <t>HERNANDEZ</t>
  </si>
  <si>
    <t>PESOS MEXICANOS</t>
  </si>
  <si>
    <t>Oficina Comercial y Administrativa</t>
  </si>
  <si>
    <t>contabilidad</t>
  </si>
  <si>
    <t>OFICINA CORMERCIAL Y ADMINISTRATIVA</t>
  </si>
  <si>
    <t>MARIA ROSENDA</t>
  </si>
  <si>
    <t>AMADOR</t>
  </si>
  <si>
    <t>ROSAS</t>
  </si>
  <si>
    <t>LECTURISTA NOTIFICADORA</t>
  </si>
  <si>
    <t>lecturista</t>
  </si>
  <si>
    <t>LECTURISTA</t>
  </si>
  <si>
    <t>CECILIA</t>
  </si>
  <si>
    <t xml:space="preserve">MARTINEZ </t>
  </si>
  <si>
    <t>ENCARGADO DE LA seccion comercial</t>
  </si>
  <si>
    <t>encargado comercial</t>
  </si>
  <si>
    <t xml:space="preserve">JOSE EMMANUEL </t>
  </si>
  <si>
    <t xml:space="preserve">CHAVEZ </t>
  </si>
  <si>
    <t>SANTOS</t>
  </si>
  <si>
    <t>bombero</t>
  </si>
  <si>
    <t>bomberos</t>
  </si>
  <si>
    <t>OFICINA TECNICA</t>
  </si>
  <si>
    <t>ANGEL</t>
  </si>
  <si>
    <t>PEREZ</t>
  </si>
  <si>
    <t>CALDERON</t>
  </si>
  <si>
    <t>albañil</t>
  </si>
  <si>
    <t>RICARDO ANTONIO</t>
  </si>
  <si>
    <t xml:space="preserve">ARROYO </t>
  </si>
  <si>
    <t>ALVARADO</t>
  </si>
  <si>
    <t>bombera</t>
  </si>
  <si>
    <t>LUCIA</t>
  </si>
  <si>
    <t>GUZMAN</t>
  </si>
  <si>
    <t>Fontanero</t>
  </si>
  <si>
    <t>fontanero</t>
  </si>
  <si>
    <t>JOSE ALFREDO</t>
  </si>
  <si>
    <t>CARMONA</t>
  </si>
  <si>
    <t>OLIVOS</t>
  </si>
  <si>
    <t>JOSE LUIS</t>
  </si>
  <si>
    <t>ARREDONDO</t>
  </si>
  <si>
    <t>DOMINGUEZ</t>
  </si>
  <si>
    <t>NOE DE JESUS</t>
  </si>
  <si>
    <t>FLORES</t>
  </si>
  <si>
    <t>RIVERA</t>
  </si>
  <si>
    <t xml:space="preserve">JOSUE </t>
  </si>
  <si>
    <t>AVENDAÑO</t>
  </si>
  <si>
    <t>CARRERA</t>
  </si>
  <si>
    <t>Cajera</t>
  </si>
  <si>
    <t>cajera</t>
  </si>
  <si>
    <t>ELIZABETH</t>
  </si>
  <si>
    <t>FUENTES</t>
  </si>
  <si>
    <t>MEJIA</t>
  </si>
  <si>
    <t>capturista</t>
  </si>
  <si>
    <t>Capturista</t>
  </si>
  <si>
    <t>OSCAR</t>
  </si>
  <si>
    <t>DURAN</t>
  </si>
  <si>
    <t>JUAREZ</t>
  </si>
  <si>
    <t>LUCINA</t>
  </si>
  <si>
    <t>GARCIA</t>
  </si>
  <si>
    <t>ALONSO</t>
  </si>
  <si>
    <t>GONZALEZ</t>
  </si>
  <si>
    <t>LUNA</t>
  </si>
  <si>
    <t>valvulero</t>
  </si>
  <si>
    <t>ABEL</t>
  </si>
  <si>
    <t>RODRIGUEZ</t>
  </si>
  <si>
    <t>DIEGO GUADALUPE</t>
  </si>
  <si>
    <t>SANCHEZ</t>
  </si>
  <si>
    <t>JUSTO</t>
  </si>
  <si>
    <t>FELIPE</t>
  </si>
  <si>
    <t>jefe comercial administrativo</t>
  </si>
  <si>
    <t>comercial administrativo</t>
  </si>
  <si>
    <t xml:space="preserve">OLIVER </t>
  </si>
  <si>
    <t xml:space="preserve">OSORIO </t>
  </si>
  <si>
    <t>MOSQUEDA</t>
  </si>
  <si>
    <t>RETROACTIVO COMPENSACION COMP.</t>
  </si>
  <si>
    <t>PESO MEXICANO</t>
  </si>
  <si>
    <t>UNICA</t>
  </si>
  <si>
    <t>NO HUBO PERCEPCIONES ADICIONALES EN ESTE TRIMESTRE</t>
  </si>
  <si>
    <t>NINGUNA</t>
  </si>
  <si>
    <t>SALARIO</t>
  </si>
  <si>
    <t>QUINCENAL</t>
  </si>
  <si>
    <t xml:space="preserve">NO HUBO EN ESTE TRIMESTRE </t>
  </si>
  <si>
    <t>ANUAL</t>
  </si>
  <si>
    <t>PAGOS DE AGUINALDO 1 Y 2</t>
  </si>
  <si>
    <t>NO HUBO PAGO DE PRIMA VACACIONAL</t>
  </si>
  <si>
    <t>SEMESTRAL</t>
  </si>
  <si>
    <t>NO SE CUENTA CON PAGO DE COMISIONES</t>
  </si>
  <si>
    <t>NO SE CUENTAN CON PAGOS DE DIETAS</t>
  </si>
  <si>
    <t>pesos mexicanos</t>
  </si>
  <si>
    <t>NO HUBO PRESTACIONES ECONOMICAS EN ESTE TRIMESTRE</t>
  </si>
  <si>
    <t>NO HUBO ESTIMULO DE MODERNIZACION ADVA.</t>
  </si>
  <si>
    <t xml:space="preserve">NO HUBO PAGO DE DESPENSA </t>
  </si>
  <si>
    <t>Oficina operadora de yanga, Informe Correspondiente al Segundo Trimestre De 2026</t>
  </si>
  <si>
    <t>PAGARON DIA DE LA MADRE Y DIAS ECONOMICOS</t>
  </si>
  <si>
    <t>PAGARON DIA DEL PADRE Y DIAS ECONOMICOS</t>
  </si>
  <si>
    <t>SOLO PAGARON DIAS ECONOMICOS</t>
  </si>
  <si>
    <t>SOLO PAGARON DIA DEL PADRE</t>
  </si>
  <si>
    <t>NO HUBO PAGOS</t>
  </si>
  <si>
    <t>NO SE SE ENTREGO UNIFORMES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</si>
</sst>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8" tint="0.79998168889431442"/>
      </bottom>
      <diagonal/>
    </border>
    <border>
      <left/>
      <right/>
      <top/>
      <bottom style="hair">
        <color theme="4"/>
      </bottom>
      <diagonal/>
    </border>
    <border>
      <left/>
      <right/>
      <top style="medium">
        <color theme="8" tint="0.79998168889431442"/>
      </top>
      <bottom style="medium">
        <color theme="8" tint="0.79998168889431442"/>
      </bottom>
      <diagonal/>
    </border>
    <border>
      <left/>
      <right/>
      <top style="hair">
        <color theme="4"/>
      </top>
      <bottom style="hair">
        <color theme="4"/>
      </bottom>
      <diagonal/>
    </border>
    <border>
      <left/>
      <right style="hair">
        <color theme="4"/>
      </right>
      <top/>
      <bottom style="medium">
        <color theme="8" tint="0.79998168889431442"/>
      </bottom>
      <diagonal/>
    </border>
    <border>
      <left/>
      <right/>
      <top style="hair">
        <color theme="4"/>
      </top>
      <bottom style="hair">
        <color theme="8" tint="0.59999389629810485"/>
      </bottom>
      <diagonal/>
    </border>
    <border>
      <left/>
      <right style="medium">
        <color theme="4" tint="0.79998168889431442"/>
      </right>
      <top/>
      <bottom style="medium">
        <color theme="4" tint="0.79998168889431442"/>
      </bottom>
      <diagonal/>
    </border>
    <border>
      <left/>
      <right/>
      <top style="hair">
        <color theme="4"/>
      </top>
      <bottom/>
      <diagonal/>
    </border>
    <border>
      <left style="hair">
        <color theme="8" tint="0.59999389629810485"/>
      </left>
      <right/>
      <top style="hair">
        <color theme="8" tint="0.59999389629810485"/>
      </top>
      <bottom style="hair">
        <color theme="8" tint="0.59999389629810485"/>
      </bottom>
      <diagonal/>
    </border>
    <border>
      <left/>
      <right/>
      <top style="hair">
        <color theme="8" tint="0.59999389629810485"/>
      </top>
      <bottom style="hair">
        <color theme="8" tint="0.59999389629810485"/>
      </bottom>
      <diagonal/>
    </border>
    <border>
      <left/>
      <right/>
      <top style="hair">
        <color theme="8" tint="0.59999389629810485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6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 vertical="center" wrapText="1"/>
    </xf>
    <xf numFmtId="49" fontId="5" fillId="3" borderId="0" xfId="0" applyNumberFormat="1" applyFont="1" applyFill="1" applyAlignment="1">
      <alignment vertical="center"/>
    </xf>
    <xf numFmtId="0" fontId="0" fillId="3" borderId="0" xfId="0" applyFill="1" applyAlignment="1">
      <alignment horizontal="center"/>
    </xf>
    <xf numFmtId="4" fontId="0" fillId="3" borderId="0" xfId="0" applyNumberFormat="1" applyFill="1" applyAlignment="1">
      <alignment horizontal="center" vertical="center" wrapText="1"/>
    </xf>
    <xf numFmtId="0" fontId="0" fillId="3" borderId="0" xfId="0" applyFill="1" applyAlignment="1"/>
    <xf numFmtId="0" fontId="0" fillId="3" borderId="0" xfId="0" applyFill="1"/>
    <xf numFmtId="0" fontId="4" fillId="3" borderId="0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top" wrapText="1"/>
    </xf>
    <xf numFmtId="0" fontId="0" fillId="0" borderId="0" xfId="0" applyAlignment="1"/>
    <xf numFmtId="0" fontId="2" fillId="4" borderId="1" xfId="0" applyFont="1" applyFill="1" applyBorder="1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3" borderId="0" xfId="0" applyFill="1" applyAlignment="1">
      <alignment vertical="center"/>
    </xf>
    <xf numFmtId="0" fontId="6" fillId="3" borderId="0" xfId="0" applyFont="1" applyFill="1" applyAlignment="1">
      <alignment vertical="center"/>
    </xf>
    <xf numFmtId="0" fontId="4" fillId="3" borderId="0" xfId="0" applyFont="1" applyFill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/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0" fillId="0" borderId="5" xfId="0" applyBorder="1" applyAlignment="1"/>
    <xf numFmtId="0" fontId="0" fillId="5" borderId="6" xfId="0" applyFill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3" borderId="7" xfId="0" applyFont="1" applyFill="1" applyBorder="1" applyAlignment="1">
      <alignment vertical="center" wrapText="1"/>
    </xf>
    <xf numFmtId="0" fontId="4" fillId="5" borderId="7" xfId="0" applyFont="1" applyFill="1" applyBorder="1" applyAlignment="1">
      <alignment vertical="center" wrapText="1"/>
    </xf>
    <xf numFmtId="0" fontId="0" fillId="5" borderId="0" xfId="0" applyFill="1" applyAlignment="1">
      <alignment vertical="center"/>
    </xf>
    <xf numFmtId="0" fontId="0" fillId="5" borderId="8" xfId="0" applyFill="1" applyBorder="1" applyAlignment="1">
      <alignment vertical="center" wrapText="1"/>
    </xf>
    <xf numFmtId="0" fontId="6" fillId="5" borderId="9" xfId="0" applyFont="1" applyFill="1" applyBorder="1" applyAlignment="1">
      <alignment vertical="center"/>
    </xf>
    <xf numFmtId="0" fontId="4" fillId="3" borderId="10" xfId="0" applyFont="1" applyFill="1" applyBorder="1" applyAlignment="1">
      <alignment vertical="center" wrapText="1"/>
    </xf>
    <xf numFmtId="0" fontId="4" fillId="5" borderId="11" xfId="0" applyFont="1" applyFill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4" fillId="3" borderId="0" xfId="0" applyFont="1" applyFill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0" fillId="0" borderId="12" xfId="0" applyBorder="1" applyAlignment="1"/>
    <xf numFmtId="0" fontId="0" fillId="3" borderId="0" xfId="0" applyFill="1" applyAlignment="1">
      <alignment vertical="top" wrapText="1"/>
    </xf>
    <xf numFmtId="0" fontId="0" fillId="3" borderId="0" xfId="0" applyFill="1" applyAlignment="1">
      <alignment vertical="center" wrapText="1"/>
    </xf>
    <xf numFmtId="0" fontId="0" fillId="0" borderId="0" xfId="1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/>
    <xf numFmtId="14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4" fontId="4" fillId="3" borderId="0" xfId="0" applyNumberFormat="1" applyFont="1" applyFill="1" applyAlignment="1">
      <alignment horizontal="center" vertical="center" wrapText="1"/>
    </xf>
    <xf numFmtId="4" fontId="4" fillId="3" borderId="3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4" fontId="4" fillId="3" borderId="1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0" fillId="0" borderId="0" xfId="0" applyAlignment="1"/>
    <xf numFmtId="0" fontId="2" fillId="4" borderId="1" xfId="0" applyFont="1" applyFill="1" applyBorder="1" applyAlignment="1"/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A-0045/OneDrive/Escritorio/TRANSPARENCIA%202023/4TO%20TRIMESTRE%202023/FORMATOS%20VALIDADOS/VIIIa%20YANGA%204TO%20TRIMESTRE%20VALID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64808"/>
      <sheetName val="Tabla_564795"/>
      <sheetName val="Tabla_564809"/>
      <sheetName val="Tabla_564779"/>
      <sheetName val="Tabla_564799"/>
      <sheetName val="Tabla_564786"/>
      <sheetName val="Tabla_564796"/>
      <sheetName val="Tabla_564787"/>
      <sheetName val="Tabla_564788"/>
      <sheetName val="Tabla_564806"/>
      <sheetName val="Tabla_564810"/>
      <sheetName val="Tabla_564807"/>
      <sheetName val="Tabla_564811"/>
      <sheetName val="Hoja1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6"/>
  <sheetViews>
    <sheetView tabSelected="1" topLeftCell="AB6" workbookViewId="0">
      <selection activeCell="AF27" sqref="AF27"/>
    </sheetView>
  </sheetViews>
  <sheetFormatPr baseColWidth="10" defaultColWidth="9.140625" defaultRowHeight="15" x14ac:dyDescent="0.25"/>
  <cols>
    <col min="1" max="1" width="7.85546875" style="13" customWidth="1"/>
    <col min="2" max="2" width="36.42578125" style="13" bestFit="1" customWidth="1"/>
    <col min="3" max="3" width="38.42578125" style="13" bestFit="1" customWidth="1"/>
    <col min="4" max="4" width="41.140625" style="13" bestFit="1" customWidth="1"/>
    <col min="5" max="5" width="20.42578125" style="3" bestFit="1" customWidth="1"/>
    <col min="6" max="6" width="61.7109375" style="13" bestFit="1" customWidth="1"/>
    <col min="7" max="7" width="62" style="13" bestFit="1" customWidth="1"/>
    <col min="8" max="8" width="35.42578125" style="13" bestFit="1" customWidth="1"/>
    <col min="9" max="9" width="18.140625" style="13" bestFit="1" customWidth="1"/>
    <col min="10" max="10" width="13.28515625" style="13" bestFit="1" customWidth="1"/>
    <col min="11" max="11" width="15.140625" style="13" bestFit="1" customWidth="1"/>
    <col min="12" max="12" width="53.140625" style="13" bestFit="1" customWidth="1"/>
    <col min="13" max="13" width="56.5703125" style="13" customWidth="1"/>
    <col min="14" max="14" width="25.140625" style="13" customWidth="1"/>
    <col min="15" max="15" width="82" style="13" bestFit="1" customWidth="1"/>
    <col min="16" max="16" width="43" style="13" bestFit="1" customWidth="1"/>
    <col min="17" max="17" width="77.140625" style="13" bestFit="1" customWidth="1"/>
    <col min="18" max="18" width="36.42578125" style="13" bestFit="1" customWidth="1"/>
    <col min="19" max="19" width="54.28515625" style="13" bestFit="1" customWidth="1"/>
    <col min="20" max="20" width="60" style="13" bestFit="1" customWidth="1"/>
    <col min="21" max="21" width="59.7109375" style="13" bestFit="1" customWidth="1"/>
    <col min="22" max="22" width="53.140625" style="13" bestFit="1" customWidth="1"/>
    <col min="23" max="23" width="57" style="13" bestFit="1" customWidth="1"/>
    <col min="24" max="25" width="52.5703125" style="13" bestFit="1" customWidth="1"/>
    <col min="26" max="26" width="55.5703125" style="13" bestFit="1" customWidth="1"/>
    <col min="27" max="27" width="53.7109375" style="13" bestFit="1" customWidth="1"/>
    <col min="28" max="28" width="58.42578125" style="13" bestFit="1" customWidth="1"/>
    <col min="29" max="29" width="36.7109375" style="13" bestFit="1" customWidth="1"/>
    <col min="30" max="30" width="63" style="13" bestFit="1" customWidth="1"/>
    <col min="31" max="31" width="12.140625" style="13" bestFit="1" customWidth="1"/>
    <col min="32" max="32" width="71.140625" style="13" customWidth="1"/>
    <col min="33" max="16384" width="9.140625" style="13"/>
  </cols>
  <sheetData>
    <row r="1" spans="1:37" hidden="1" x14ac:dyDescent="0.25">
      <c r="A1" s="13" t="s">
        <v>0</v>
      </c>
    </row>
    <row r="2" spans="1:37" x14ac:dyDescent="0.25">
      <c r="A2" s="59" t="s">
        <v>1</v>
      </c>
      <c r="B2" s="60"/>
      <c r="C2" s="60"/>
      <c r="D2" s="59" t="s">
        <v>2</v>
      </c>
      <c r="E2" s="60"/>
      <c r="F2" s="60"/>
      <c r="G2" s="59" t="s">
        <v>3</v>
      </c>
      <c r="H2" s="60"/>
      <c r="I2" s="60"/>
    </row>
    <row r="3" spans="1:37" x14ac:dyDescent="0.25">
      <c r="A3" s="61" t="s">
        <v>4</v>
      </c>
      <c r="B3" s="60"/>
      <c r="C3" s="60"/>
      <c r="D3" s="61" t="s">
        <v>5</v>
      </c>
      <c r="E3" s="60"/>
      <c r="F3" s="60"/>
      <c r="G3" s="61" t="s">
        <v>6</v>
      </c>
      <c r="H3" s="60"/>
      <c r="I3" s="60"/>
    </row>
    <row r="4" spans="1:37" hidden="1" x14ac:dyDescent="0.25">
      <c r="A4" s="13" t="s">
        <v>7</v>
      </c>
      <c r="B4" s="13" t="s">
        <v>8</v>
      </c>
      <c r="C4" s="13" t="s">
        <v>8</v>
      </c>
      <c r="D4" s="13" t="s">
        <v>9</v>
      </c>
      <c r="E4" s="3" t="s">
        <v>7</v>
      </c>
      <c r="F4" s="13" t="s">
        <v>10</v>
      </c>
      <c r="G4" s="13" t="s">
        <v>10</v>
      </c>
      <c r="H4" s="13" t="s">
        <v>10</v>
      </c>
      <c r="I4" s="13" t="s">
        <v>7</v>
      </c>
      <c r="J4" s="13" t="s">
        <v>7</v>
      </c>
      <c r="K4" s="13" t="s">
        <v>7</v>
      </c>
      <c r="L4" s="13" t="s">
        <v>9</v>
      </c>
      <c r="M4" s="13" t="s">
        <v>11</v>
      </c>
      <c r="N4" s="13" t="s">
        <v>7</v>
      </c>
      <c r="O4" s="13" t="s">
        <v>11</v>
      </c>
      <c r="P4" s="13" t="s">
        <v>7</v>
      </c>
      <c r="Q4" s="13" t="s">
        <v>12</v>
      </c>
      <c r="R4" s="13" t="s">
        <v>12</v>
      </c>
      <c r="S4" s="13" t="s">
        <v>12</v>
      </c>
      <c r="T4" s="13" t="s">
        <v>12</v>
      </c>
      <c r="U4" s="13" t="s">
        <v>12</v>
      </c>
      <c r="V4" s="13" t="s">
        <v>12</v>
      </c>
      <c r="W4" s="13" t="s">
        <v>12</v>
      </c>
      <c r="X4" s="13" t="s">
        <v>12</v>
      </c>
      <c r="Y4" s="13" t="s">
        <v>12</v>
      </c>
      <c r="Z4" s="13" t="s">
        <v>12</v>
      </c>
      <c r="AA4" s="13" t="s">
        <v>12</v>
      </c>
      <c r="AB4" s="13" t="s">
        <v>12</v>
      </c>
      <c r="AC4" s="13" t="s">
        <v>12</v>
      </c>
      <c r="AD4" s="13" t="s">
        <v>10</v>
      </c>
      <c r="AE4" s="13" t="s">
        <v>13</v>
      </c>
      <c r="AF4" s="13" t="s">
        <v>14</v>
      </c>
    </row>
    <row r="5" spans="1:37" hidden="1" x14ac:dyDescent="0.25">
      <c r="A5" s="13" t="s">
        <v>15</v>
      </c>
      <c r="B5" s="13" t="s">
        <v>16</v>
      </c>
      <c r="C5" s="13" t="s">
        <v>17</v>
      </c>
      <c r="D5" s="13" t="s">
        <v>18</v>
      </c>
      <c r="E5" s="3" t="s">
        <v>19</v>
      </c>
      <c r="F5" s="13" t="s">
        <v>20</v>
      </c>
      <c r="G5" s="13" t="s">
        <v>21</v>
      </c>
      <c r="H5" s="13" t="s">
        <v>22</v>
      </c>
      <c r="I5" s="13" t="s">
        <v>23</v>
      </c>
      <c r="J5" s="13" t="s">
        <v>24</v>
      </c>
      <c r="K5" s="13" t="s">
        <v>25</v>
      </c>
      <c r="L5" s="13" t="s">
        <v>26</v>
      </c>
      <c r="M5" s="13" t="s">
        <v>27</v>
      </c>
      <c r="N5" s="13" t="s">
        <v>28</v>
      </c>
      <c r="O5" s="13" t="s">
        <v>29</v>
      </c>
      <c r="P5" s="13" t="s">
        <v>30</v>
      </c>
      <c r="Q5" s="13" t="s">
        <v>31</v>
      </c>
      <c r="R5" s="13" t="s">
        <v>32</v>
      </c>
      <c r="S5" s="13" t="s">
        <v>33</v>
      </c>
      <c r="T5" s="13" t="s">
        <v>34</v>
      </c>
      <c r="U5" s="13" t="s">
        <v>35</v>
      </c>
      <c r="V5" s="13" t="s">
        <v>36</v>
      </c>
      <c r="W5" s="13" t="s">
        <v>37</v>
      </c>
      <c r="X5" s="13" t="s">
        <v>38</v>
      </c>
      <c r="Y5" s="13" t="s">
        <v>39</v>
      </c>
      <c r="Z5" s="13" t="s">
        <v>40</v>
      </c>
      <c r="AA5" s="13" t="s">
        <v>41</v>
      </c>
      <c r="AB5" s="13" t="s">
        <v>42</v>
      </c>
      <c r="AC5" s="13" t="s">
        <v>43</v>
      </c>
      <c r="AD5" s="13" t="s">
        <v>44</v>
      </c>
      <c r="AE5" s="13" t="s">
        <v>45</v>
      </c>
      <c r="AF5" s="13" t="s">
        <v>46</v>
      </c>
    </row>
    <row r="6" spans="1:37" x14ac:dyDescent="0.25">
      <c r="A6" s="59" t="s">
        <v>47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</row>
    <row r="7" spans="1:37" ht="39" x14ac:dyDescent="0.25">
      <c r="A7" s="14" t="s">
        <v>48</v>
      </c>
      <c r="B7" s="14" t="s">
        <v>49</v>
      </c>
      <c r="C7" s="14" t="s">
        <v>50</v>
      </c>
      <c r="D7" s="14" t="s">
        <v>51</v>
      </c>
      <c r="E7" s="49" t="s">
        <v>52</v>
      </c>
      <c r="F7" s="14" t="s">
        <v>53</v>
      </c>
      <c r="G7" s="14" t="s">
        <v>54</v>
      </c>
      <c r="H7" s="14" t="s">
        <v>55</v>
      </c>
      <c r="I7" s="14" t="s">
        <v>56</v>
      </c>
      <c r="J7" s="14" t="s">
        <v>57</v>
      </c>
      <c r="K7" s="14" t="s">
        <v>58</v>
      </c>
      <c r="L7" s="14" t="s">
        <v>59</v>
      </c>
      <c r="M7" s="14" t="s">
        <v>60</v>
      </c>
      <c r="N7" s="14" t="s">
        <v>61</v>
      </c>
      <c r="O7" s="14" t="s">
        <v>62</v>
      </c>
      <c r="P7" s="14" t="s">
        <v>63</v>
      </c>
      <c r="Q7" s="14" t="s">
        <v>64</v>
      </c>
      <c r="R7" s="14" t="s">
        <v>65</v>
      </c>
      <c r="S7" s="14" t="s">
        <v>66</v>
      </c>
      <c r="T7" s="14" t="s">
        <v>67</v>
      </c>
      <c r="U7" s="14" t="s">
        <v>68</v>
      </c>
      <c r="V7" s="14" t="s">
        <v>69</v>
      </c>
      <c r="W7" s="14" t="s">
        <v>70</v>
      </c>
      <c r="X7" s="14" t="s">
        <v>71</v>
      </c>
      <c r="Y7" s="14" t="s">
        <v>72</v>
      </c>
      <c r="Z7" s="14" t="s">
        <v>73</v>
      </c>
      <c r="AA7" s="14" t="s">
        <v>74</v>
      </c>
      <c r="AB7" s="14" t="s">
        <v>75</v>
      </c>
      <c r="AC7" s="14" t="s">
        <v>76</v>
      </c>
      <c r="AD7" s="14" t="s">
        <v>77</v>
      </c>
      <c r="AE7" s="14" t="s">
        <v>78</v>
      </c>
      <c r="AF7" s="14" t="s">
        <v>79</v>
      </c>
    </row>
    <row r="8" spans="1:37" x14ac:dyDescent="0.25">
      <c r="A8" s="15">
        <v>2026</v>
      </c>
      <c r="B8" s="52">
        <v>46113</v>
      </c>
      <c r="C8" s="52">
        <v>46203</v>
      </c>
      <c r="D8" s="16" t="s">
        <v>88</v>
      </c>
      <c r="E8" s="50">
        <v>1</v>
      </c>
      <c r="F8" s="17" t="s">
        <v>213</v>
      </c>
      <c r="G8" s="17" t="s">
        <v>213</v>
      </c>
      <c r="H8" s="17" t="s">
        <v>214</v>
      </c>
      <c r="I8" s="18" t="s">
        <v>215</v>
      </c>
      <c r="J8" s="18" t="s">
        <v>216</v>
      </c>
      <c r="K8" s="18" t="s">
        <v>217</v>
      </c>
      <c r="L8" s="13" t="s">
        <v>91</v>
      </c>
      <c r="M8" s="7">
        <f>13984.2*2</f>
        <v>27968.400000000001</v>
      </c>
      <c r="N8" s="19" t="s">
        <v>218</v>
      </c>
      <c r="O8" s="5">
        <f>8379.26*2</f>
        <v>16758.52</v>
      </c>
      <c r="P8" s="19" t="s">
        <v>218</v>
      </c>
      <c r="Q8" s="46">
        <v>1</v>
      </c>
      <c r="R8" s="46">
        <v>1</v>
      </c>
      <c r="S8" s="46">
        <v>1</v>
      </c>
      <c r="T8" s="46">
        <v>1</v>
      </c>
      <c r="U8" s="46">
        <v>1</v>
      </c>
      <c r="V8" s="46">
        <v>1</v>
      </c>
      <c r="W8" s="46">
        <v>1</v>
      </c>
      <c r="X8" s="46">
        <v>1</v>
      </c>
      <c r="Y8" s="46">
        <v>1</v>
      </c>
      <c r="Z8" s="46">
        <v>1</v>
      </c>
      <c r="AA8" s="46">
        <v>1</v>
      </c>
      <c r="AB8" s="46">
        <v>1</v>
      </c>
      <c r="AC8" s="46">
        <v>1</v>
      </c>
      <c r="AD8" s="15" t="s">
        <v>219</v>
      </c>
      <c r="AE8" s="52">
        <v>46203</v>
      </c>
      <c r="AF8" s="6" t="s">
        <v>307</v>
      </c>
    </row>
    <row r="9" spans="1:37" x14ac:dyDescent="0.25">
      <c r="A9" s="15">
        <v>2026</v>
      </c>
      <c r="B9" s="52">
        <v>46113</v>
      </c>
      <c r="C9" s="52">
        <v>46203</v>
      </c>
      <c r="D9" s="16" t="s">
        <v>81</v>
      </c>
      <c r="E9" s="50">
        <v>3</v>
      </c>
      <c r="F9" s="17" t="s">
        <v>220</v>
      </c>
      <c r="G9" s="17" t="s">
        <v>220</v>
      </c>
      <c r="H9" s="20" t="s">
        <v>221</v>
      </c>
      <c r="I9" s="21" t="s">
        <v>222</v>
      </c>
      <c r="J9" s="18" t="s">
        <v>223</v>
      </c>
      <c r="K9" s="18" t="s">
        <v>224</v>
      </c>
      <c r="L9" s="13" t="s">
        <v>92</v>
      </c>
      <c r="M9" s="7">
        <f>2*10199.09</f>
        <v>20398.18</v>
      </c>
      <c r="N9" s="19" t="s">
        <v>218</v>
      </c>
      <c r="O9" s="8">
        <f>2*3676.08</f>
        <v>7352.16</v>
      </c>
      <c r="P9" s="19" t="s">
        <v>218</v>
      </c>
      <c r="Q9" s="47">
        <v>2</v>
      </c>
      <c r="R9" s="47">
        <v>2</v>
      </c>
      <c r="S9" s="47">
        <v>2</v>
      </c>
      <c r="T9" s="47">
        <v>2</v>
      </c>
      <c r="U9" s="47">
        <v>2</v>
      </c>
      <c r="V9" s="47">
        <v>2</v>
      </c>
      <c r="W9" s="47">
        <v>2</v>
      </c>
      <c r="X9" s="47">
        <v>2</v>
      </c>
      <c r="Y9" s="47">
        <v>2</v>
      </c>
      <c r="Z9" s="47">
        <v>2</v>
      </c>
      <c r="AA9" s="47">
        <v>2</v>
      </c>
      <c r="AB9" s="47">
        <v>2</v>
      </c>
      <c r="AC9" s="47">
        <v>2</v>
      </c>
      <c r="AD9" s="15" t="s">
        <v>219</v>
      </c>
      <c r="AE9" s="52">
        <v>46203</v>
      </c>
      <c r="AF9" s="6" t="s">
        <v>307</v>
      </c>
      <c r="AG9" s="9"/>
      <c r="AH9" s="9"/>
      <c r="AI9" s="9"/>
      <c r="AJ9" s="9"/>
      <c r="AK9" s="9"/>
    </row>
    <row r="10" spans="1:37" x14ac:dyDescent="0.25">
      <c r="A10" s="15">
        <v>2026</v>
      </c>
      <c r="B10" s="52">
        <v>46113</v>
      </c>
      <c r="C10" s="52">
        <v>46203</v>
      </c>
      <c r="D10" s="16" t="s">
        <v>81</v>
      </c>
      <c r="E10" s="50">
        <v>2</v>
      </c>
      <c r="F10" s="17" t="s">
        <v>225</v>
      </c>
      <c r="G10" s="17" t="s">
        <v>226</v>
      </c>
      <c r="H10" s="17" t="s">
        <v>227</v>
      </c>
      <c r="I10" s="21" t="s">
        <v>228</v>
      </c>
      <c r="J10" s="18" t="s">
        <v>229</v>
      </c>
      <c r="K10" s="18" t="s">
        <v>217</v>
      </c>
      <c r="L10" s="13" t="s">
        <v>92</v>
      </c>
      <c r="M10" s="3">
        <f>2*6269.24</f>
        <v>12538.48</v>
      </c>
      <c r="N10" s="19" t="s">
        <v>218</v>
      </c>
      <c r="O10" s="8">
        <f>2*5318.69</f>
        <v>10637.38</v>
      </c>
      <c r="P10" s="19" t="s">
        <v>218</v>
      </c>
      <c r="Q10" s="48">
        <v>3</v>
      </c>
      <c r="R10" s="48">
        <v>3</v>
      </c>
      <c r="S10" s="48">
        <v>3</v>
      </c>
      <c r="T10" s="48">
        <v>3</v>
      </c>
      <c r="U10" s="48">
        <v>3</v>
      </c>
      <c r="V10" s="48">
        <v>3</v>
      </c>
      <c r="W10" s="48">
        <v>3</v>
      </c>
      <c r="X10" s="48">
        <v>3</v>
      </c>
      <c r="Y10" s="48">
        <v>3</v>
      </c>
      <c r="Z10" s="48">
        <v>3</v>
      </c>
      <c r="AA10" s="48">
        <v>3</v>
      </c>
      <c r="AB10" s="48">
        <v>3</v>
      </c>
      <c r="AC10" s="48">
        <v>3</v>
      </c>
      <c r="AD10" s="15" t="s">
        <v>219</v>
      </c>
      <c r="AE10" s="52">
        <v>46203</v>
      </c>
      <c r="AF10" s="6" t="s">
        <v>307</v>
      </c>
      <c r="AG10" s="9"/>
      <c r="AH10" s="9"/>
      <c r="AI10" s="9"/>
      <c r="AJ10" s="9"/>
      <c r="AK10" s="9"/>
    </row>
    <row r="11" spans="1:37" x14ac:dyDescent="0.25">
      <c r="A11" s="15">
        <v>2026</v>
      </c>
      <c r="B11" s="52">
        <v>46113</v>
      </c>
      <c r="C11" s="52">
        <v>46203</v>
      </c>
      <c r="D11" s="16" t="s">
        <v>81</v>
      </c>
      <c r="E11" s="50">
        <v>2</v>
      </c>
      <c r="F11" s="17" t="s">
        <v>230</v>
      </c>
      <c r="G11" s="17" t="s">
        <v>231</v>
      </c>
      <c r="H11" s="20" t="s">
        <v>221</v>
      </c>
      <c r="I11" s="21" t="s">
        <v>232</v>
      </c>
      <c r="J11" s="18" t="s">
        <v>233</v>
      </c>
      <c r="K11" s="18" t="s">
        <v>234</v>
      </c>
      <c r="L11" s="13" t="s">
        <v>91</v>
      </c>
      <c r="M11" s="7">
        <f>2*8628.93</f>
        <v>17257.86</v>
      </c>
      <c r="N11" s="19" t="s">
        <v>218</v>
      </c>
      <c r="O11" s="8">
        <f>2*6846.31</f>
        <v>13692.62</v>
      </c>
      <c r="P11" s="19" t="s">
        <v>218</v>
      </c>
      <c r="Q11" s="48">
        <v>4</v>
      </c>
      <c r="R11" s="48">
        <v>4</v>
      </c>
      <c r="S11" s="48">
        <v>4</v>
      </c>
      <c r="T11" s="48">
        <v>4</v>
      </c>
      <c r="U11" s="48">
        <v>4</v>
      </c>
      <c r="V11" s="48">
        <v>4</v>
      </c>
      <c r="W11" s="48">
        <v>4</v>
      </c>
      <c r="X11" s="48">
        <v>4</v>
      </c>
      <c r="Y11" s="48">
        <v>4</v>
      </c>
      <c r="Z11" s="48">
        <v>4</v>
      </c>
      <c r="AA11" s="48">
        <v>4</v>
      </c>
      <c r="AB11" s="48">
        <v>4</v>
      </c>
      <c r="AC11" s="48">
        <v>4</v>
      </c>
      <c r="AD11" s="15" t="s">
        <v>219</v>
      </c>
      <c r="AE11" s="52">
        <v>46203</v>
      </c>
      <c r="AF11" s="6" t="s">
        <v>307</v>
      </c>
      <c r="AG11" s="9"/>
      <c r="AH11" s="9"/>
      <c r="AI11" s="9"/>
      <c r="AJ11" s="9"/>
      <c r="AK11" s="9"/>
    </row>
    <row r="12" spans="1:37" x14ac:dyDescent="0.25">
      <c r="A12" s="15">
        <v>2026</v>
      </c>
      <c r="B12" s="52">
        <v>46113</v>
      </c>
      <c r="C12" s="52">
        <v>46203</v>
      </c>
      <c r="D12" s="16" t="s">
        <v>81</v>
      </c>
      <c r="E12" s="50">
        <v>4</v>
      </c>
      <c r="F12" s="17" t="s">
        <v>235</v>
      </c>
      <c r="G12" s="17" t="s">
        <v>236</v>
      </c>
      <c r="H12" s="17" t="s">
        <v>237</v>
      </c>
      <c r="I12" s="21" t="s">
        <v>238</v>
      </c>
      <c r="J12" s="18" t="s">
        <v>239</v>
      </c>
      <c r="K12" s="18" t="s">
        <v>240</v>
      </c>
      <c r="L12" s="13" t="s">
        <v>91</v>
      </c>
      <c r="M12" s="7">
        <f>2*8193.34</f>
        <v>16386.68</v>
      </c>
      <c r="N12" s="19" t="s">
        <v>218</v>
      </c>
      <c r="O12" s="8">
        <f>2*5147.59</f>
        <v>10295.18</v>
      </c>
      <c r="P12" s="19" t="s">
        <v>218</v>
      </c>
      <c r="Q12" s="48">
        <v>5</v>
      </c>
      <c r="R12" s="48">
        <v>5</v>
      </c>
      <c r="S12" s="48">
        <v>5</v>
      </c>
      <c r="T12" s="48">
        <v>5</v>
      </c>
      <c r="U12" s="48">
        <v>5</v>
      </c>
      <c r="V12" s="48">
        <v>5</v>
      </c>
      <c r="W12" s="48">
        <v>5</v>
      </c>
      <c r="X12" s="48">
        <v>5</v>
      </c>
      <c r="Y12" s="48">
        <v>5</v>
      </c>
      <c r="Z12" s="48">
        <v>5</v>
      </c>
      <c r="AA12" s="48">
        <v>5</v>
      </c>
      <c r="AB12" s="48">
        <v>5</v>
      </c>
      <c r="AC12" s="48">
        <v>5</v>
      </c>
      <c r="AD12" s="15" t="s">
        <v>219</v>
      </c>
      <c r="AE12" s="52">
        <v>46203</v>
      </c>
      <c r="AF12" s="6" t="s">
        <v>307</v>
      </c>
      <c r="AG12" s="9"/>
      <c r="AH12" s="9"/>
      <c r="AI12" s="9"/>
      <c r="AJ12" s="9"/>
      <c r="AK12" s="9"/>
    </row>
    <row r="13" spans="1:37" x14ac:dyDescent="0.25">
      <c r="A13" s="15">
        <v>2026</v>
      </c>
      <c r="B13" s="52">
        <v>46113</v>
      </c>
      <c r="C13" s="52">
        <v>46203</v>
      </c>
      <c r="D13" s="16" t="s">
        <v>81</v>
      </c>
      <c r="E13" s="50">
        <v>4</v>
      </c>
      <c r="F13" s="17" t="s">
        <v>241</v>
      </c>
      <c r="G13" s="17" t="s">
        <v>241</v>
      </c>
      <c r="H13" s="17" t="s">
        <v>237</v>
      </c>
      <c r="I13" s="21" t="s">
        <v>242</v>
      </c>
      <c r="J13" s="18" t="s">
        <v>243</v>
      </c>
      <c r="K13" s="18" t="s">
        <v>244</v>
      </c>
      <c r="L13" s="13" t="s">
        <v>91</v>
      </c>
      <c r="M13" s="7">
        <f>2*7238.92</f>
        <v>14477.84</v>
      </c>
      <c r="N13" s="19" t="s">
        <v>218</v>
      </c>
      <c r="O13" s="8">
        <f>2*5870.46</f>
        <v>11740.92</v>
      </c>
      <c r="P13" s="19" t="s">
        <v>218</v>
      </c>
      <c r="Q13" s="46">
        <v>6</v>
      </c>
      <c r="R13" s="46">
        <v>6</v>
      </c>
      <c r="S13" s="46">
        <v>6</v>
      </c>
      <c r="T13" s="46">
        <v>6</v>
      </c>
      <c r="U13" s="46">
        <v>6</v>
      </c>
      <c r="V13" s="46">
        <v>6</v>
      </c>
      <c r="W13" s="46">
        <v>6</v>
      </c>
      <c r="X13" s="46">
        <v>6</v>
      </c>
      <c r="Y13" s="46">
        <v>6</v>
      </c>
      <c r="Z13" s="46">
        <v>6</v>
      </c>
      <c r="AA13" s="46">
        <v>6</v>
      </c>
      <c r="AB13" s="46">
        <v>6</v>
      </c>
      <c r="AC13" s="46">
        <v>6</v>
      </c>
      <c r="AD13" s="15" t="s">
        <v>219</v>
      </c>
      <c r="AE13" s="52">
        <v>46203</v>
      </c>
      <c r="AF13" s="6" t="s">
        <v>307</v>
      </c>
      <c r="AG13" s="9"/>
      <c r="AH13" s="9"/>
      <c r="AI13" s="9"/>
      <c r="AJ13" s="9"/>
      <c r="AK13" s="9"/>
    </row>
    <row r="14" spans="1:37" x14ac:dyDescent="0.25">
      <c r="A14" s="15">
        <v>2026</v>
      </c>
      <c r="B14" s="52">
        <v>46113</v>
      </c>
      <c r="C14" s="52">
        <v>46203</v>
      </c>
      <c r="D14" s="16" t="s">
        <v>81</v>
      </c>
      <c r="E14" s="50">
        <v>4</v>
      </c>
      <c r="F14" s="17" t="s">
        <v>245</v>
      </c>
      <c r="G14" s="15" t="s">
        <v>236</v>
      </c>
      <c r="H14" s="17" t="s">
        <v>237</v>
      </c>
      <c r="I14" s="21" t="s">
        <v>246</v>
      </c>
      <c r="J14" s="18" t="s">
        <v>216</v>
      </c>
      <c r="K14" s="18" t="s">
        <v>247</v>
      </c>
      <c r="L14" s="13" t="s">
        <v>92</v>
      </c>
      <c r="M14" s="7">
        <f>2*7445.65</f>
        <v>14891.3</v>
      </c>
      <c r="N14" s="19" t="s">
        <v>218</v>
      </c>
      <c r="O14" s="8">
        <f>2*6107.35</f>
        <v>12214.7</v>
      </c>
      <c r="P14" s="19" t="s">
        <v>218</v>
      </c>
      <c r="Q14" s="47">
        <v>7</v>
      </c>
      <c r="R14" s="47">
        <v>7</v>
      </c>
      <c r="S14" s="47">
        <v>7</v>
      </c>
      <c r="T14" s="47">
        <v>7</v>
      </c>
      <c r="U14" s="47">
        <v>7</v>
      </c>
      <c r="V14" s="47">
        <v>7</v>
      </c>
      <c r="W14" s="47">
        <v>7</v>
      </c>
      <c r="X14" s="47">
        <v>7</v>
      </c>
      <c r="Y14" s="47">
        <v>7</v>
      </c>
      <c r="Z14" s="47">
        <v>7</v>
      </c>
      <c r="AA14" s="47">
        <v>7</v>
      </c>
      <c r="AB14" s="47">
        <v>7</v>
      </c>
      <c r="AC14" s="47">
        <v>7</v>
      </c>
      <c r="AD14" s="15" t="s">
        <v>219</v>
      </c>
      <c r="AE14" s="52">
        <v>46203</v>
      </c>
      <c r="AF14" s="6" t="s">
        <v>307</v>
      </c>
      <c r="AG14" s="9"/>
      <c r="AH14" s="9"/>
      <c r="AI14" s="9"/>
      <c r="AJ14" s="9"/>
      <c r="AK14" s="9"/>
    </row>
    <row r="15" spans="1:37" ht="15.75" thickBot="1" x14ac:dyDescent="0.3">
      <c r="A15" s="15">
        <v>2026</v>
      </c>
      <c r="B15" s="52">
        <v>46113</v>
      </c>
      <c r="C15" s="52">
        <v>46203</v>
      </c>
      <c r="D15" s="16" t="s">
        <v>81</v>
      </c>
      <c r="E15" s="50">
        <v>4</v>
      </c>
      <c r="F15" s="22" t="s">
        <v>248</v>
      </c>
      <c r="G15" s="15" t="s">
        <v>249</v>
      </c>
      <c r="H15" s="17" t="s">
        <v>237</v>
      </c>
      <c r="I15" s="21" t="s">
        <v>250</v>
      </c>
      <c r="J15" s="18" t="s">
        <v>251</v>
      </c>
      <c r="K15" s="18" t="s">
        <v>252</v>
      </c>
      <c r="L15" s="13" t="s">
        <v>91</v>
      </c>
      <c r="M15" s="53">
        <f>2*7116.67</f>
        <v>14233.34</v>
      </c>
      <c r="N15" s="19" t="s">
        <v>218</v>
      </c>
      <c r="O15" s="8">
        <f>2*5842.06</f>
        <v>11684.12</v>
      </c>
      <c r="P15" s="19" t="s">
        <v>218</v>
      </c>
      <c r="Q15" s="48">
        <v>8</v>
      </c>
      <c r="R15" s="48">
        <v>8</v>
      </c>
      <c r="S15" s="48">
        <v>8</v>
      </c>
      <c r="T15" s="48">
        <v>8</v>
      </c>
      <c r="U15" s="48">
        <v>8</v>
      </c>
      <c r="V15" s="48">
        <v>8</v>
      </c>
      <c r="W15" s="48">
        <v>8</v>
      </c>
      <c r="X15" s="48">
        <v>8</v>
      </c>
      <c r="Y15" s="48">
        <v>8</v>
      </c>
      <c r="Z15" s="48">
        <v>8</v>
      </c>
      <c r="AA15" s="48">
        <v>8</v>
      </c>
      <c r="AB15" s="48">
        <v>8</v>
      </c>
      <c r="AC15" s="48">
        <v>8</v>
      </c>
      <c r="AD15" s="15" t="s">
        <v>219</v>
      </c>
      <c r="AE15" s="52">
        <v>46203</v>
      </c>
      <c r="AF15" s="6" t="s">
        <v>307</v>
      </c>
      <c r="AG15" s="9"/>
      <c r="AH15" s="9"/>
      <c r="AI15" s="9"/>
      <c r="AJ15" s="9"/>
      <c r="AK15" s="9"/>
    </row>
    <row r="16" spans="1:37" x14ac:dyDescent="0.25">
      <c r="A16" s="15">
        <v>2026</v>
      </c>
      <c r="B16" s="52">
        <v>46113</v>
      </c>
      <c r="C16" s="52">
        <v>46203</v>
      </c>
      <c r="D16" s="16" t="s">
        <v>81</v>
      </c>
      <c r="E16" s="50">
        <v>4</v>
      </c>
      <c r="F16" s="17" t="s">
        <v>235</v>
      </c>
      <c r="G16" s="19" t="s">
        <v>236</v>
      </c>
      <c r="H16" s="17" t="s">
        <v>237</v>
      </c>
      <c r="I16" s="21" t="s">
        <v>253</v>
      </c>
      <c r="J16" s="18" t="s">
        <v>254</v>
      </c>
      <c r="K16" s="18" t="s">
        <v>255</v>
      </c>
      <c r="L16" s="23" t="s">
        <v>91</v>
      </c>
      <c r="M16" s="53">
        <f>2*8523.98</f>
        <v>17047.96</v>
      </c>
      <c r="N16" s="19" t="s">
        <v>218</v>
      </c>
      <c r="O16" s="8">
        <f>2*6785.67</f>
        <v>13571.34</v>
      </c>
      <c r="P16" s="19" t="s">
        <v>218</v>
      </c>
      <c r="Q16" s="48">
        <v>9</v>
      </c>
      <c r="R16" s="48">
        <v>9</v>
      </c>
      <c r="S16" s="48">
        <v>9</v>
      </c>
      <c r="T16" s="48">
        <v>9</v>
      </c>
      <c r="U16" s="48">
        <v>9</v>
      </c>
      <c r="V16" s="48">
        <v>9</v>
      </c>
      <c r="W16" s="48">
        <v>9</v>
      </c>
      <c r="X16" s="48">
        <v>9</v>
      </c>
      <c r="Y16" s="48">
        <v>9</v>
      </c>
      <c r="Z16" s="48">
        <v>9</v>
      </c>
      <c r="AA16" s="48">
        <v>9</v>
      </c>
      <c r="AB16" s="48">
        <v>9</v>
      </c>
      <c r="AC16" s="48">
        <v>9</v>
      </c>
      <c r="AD16" s="19" t="s">
        <v>219</v>
      </c>
      <c r="AE16" s="52">
        <v>46203</v>
      </c>
      <c r="AF16" s="6" t="s">
        <v>307</v>
      </c>
      <c r="AG16" s="9"/>
      <c r="AH16" s="9"/>
      <c r="AI16" s="9"/>
      <c r="AJ16" s="9"/>
      <c r="AK16" s="9"/>
    </row>
    <row r="17" spans="1:37" ht="15.75" thickBot="1" x14ac:dyDescent="0.3">
      <c r="A17" s="15">
        <v>2026</v>
      </c>
      <c r="B17" s="52">
        <v>46113</v>
      </c>
      <c r="C17" s="52">
        <v>46203</v>
      </c>
      <c r="D17" s="16" t="s">
        <v>81</v>
      </c>
      <c r="E17" s="50">
        <v>4</v>
      </c>
      <c r="F17" s="17" t="s">
        <v>248</v>
      </c>
      <c r="G17" s="15" t="s">
        <v>249</v>
      </c>
      <c r="H17" s="17" t="s">
        <v>237</v>
      </c>
      <c r="I17" s="21" t="s">
        <v>256</v>
      </c>
      <c r="J17" s="18" t="s">
        <v>257</v>
      </c>
      <c r="K17" s="18" t="s">
        <v>258</v>
      </c>
      <c r="L17" s="13" t="s">
        <v>91</v>
      </c>
      <c r="M17" s="53">
        <f>2*7237.82</f>
        <v>14475.64</v>
      </c>
      <c r="N17" s="19" t="s">
        <v>218</v>
      </c>
      <c r="O17" s="8">
        <f>2*6038.03</f>
        <v>12076.06</v>
      </c>
      <c r="P17" s="19" t="s">
        <v>218</v>
      </c>
      <c r="Q17" s="48">
        <v>10</v>
      </c>
      <c r="R17" s="48">
        <v>10</v>
      </c>
      <c r="S17" s="48">
        <v>10</v>
      </c>
      <c r="T17" s="48">
        <v>10</v>
      </c>
      <c r="U17" s="48">
        <v>10</v>
      </c>
      <c r="V17" s="48">
        <v>10</v>
      </c>
      <c r="W17" s="48">
        <v>10</v>
      </c>
      <c r="X17" s="48">
        <v>10</v>
      </c>
      <c r="Y17" s="48">
        <v>10</v>
      </c>
      <c r="Z17" s="48">
        <v>10</v>
      </c>
      <c r="AA17" s="48">
        <v>10</v>
      </c>
      <c r="AB17" s="48">
        <v>10</v>
      </c>
      <c r="AC17" s="48">
        <v>10</v>
      </c>
      <c r="AD17" s="15" t="s">
        <v>219</v>
      </c>
      <c r="AE17" s="52">
        <v>46203</v>
      </c>
      <c r="AF17" s="6" t="s">
        <v>307</v>
      </c>
      <c r="AG17" s="9"/>
      <c r="AH17" s="9"/>
      <c r="AI17" s="9"/>
      <c r="AJ17" s="9"/>
      <c r="AK17" s="9"/>
    </row>
    <row r="18" spans="1:37" ht="15.75" thickBot="1" x14ac:dyDescent="0.3">
      <c r="A18" s="15">
        <v>2026</v>
      </c>
      <c r="B18" s="52">
        <v>46113</v>
      </c>
      <c r="C18" s="52">
        <v>46203</v>
      </c>
      <c r="D18" s="16" t="s">
        <v>81</v>
      </c>
      <c r="E18" s="50">
        <v>4</v>
      </c>
      <c r="F18" s="24" t="s">
        <v>248</v>
      </c>
      <c r="G18" s="19" t="s">
        <v>249</v>
      </c>
      <c r="H18" s="25" t="s">
        <v>237</v>
      </c>
      <c r="I18" s="26" t="s">
        <v>259</v>
      </c>
      <c r="J18" s="27" t="s">
        <v>260</v>
      </c>
      <c r="K18" s="28" t="s">
        <v>261</v>
      </c>
      <c r="L18" s="29" t="s">
        <v>91</v>
      </c>
      <c r="M18" s="53">
        <f>2*5512.46</f>
        <v>11024.92</v>
      </c>
      <c r="N18" s="19" t="s">
        <v>218</v>
      </c>
      <c r="O18" s="8">
        <f>2*4520.52</f>
        <v>9041.0400000000009</v>
      </c>
      <c r="P18" s="19" t="s">
        <v>218</v>
      </c>
      <c r="Q18" s="46">
        <v>11</v>
      </c>
      <c r="R18" s="46">
        <v>11</v>
      </c>
      <c r="S18" s="46">
        <v>11</v>
      </c>
      <c r="T18" s="46">
        <v>11</v>
      </c>
      <c r="U18" s="46">
        <v>11</v>
      </c>
      <c r="V18" s="46">
        <v>11</v>
      </c>
      <c r="W18" s="46">
        <v>11</v>
      </c>
      <c r="X18" s="46">
        <v>11</v>
      </c>
      <c r="Y18" s="46">
        <v>11</v>
      </c>
      <c r="Z18" s="46">
        <v>11</v>
      </c>
      <c r="AA18" s="46">
        <v>11</v>
      </c>
      <c r="AB18" s="46">
        <v>11</v>
      </c>
      <c r="AC18" s="46">
        <v>11</v>
      </c>
      <c r="AD18" s="15" t="s">
        <v>219</v>
      </c>
      <c r="AE18" s="52">
        <v>46203</v>
      </c>
      <c r="AF18" s="6" t="s">
        <v>307</v>
      </c>
      <c r="AG18" s="9"/>
      <c r="AH18" s="9"/>
      <c r="AI18" s="9"/>
      <c r="AJ18" s="9"/>
      <c r="AK18" s="9"/>
    </row>
    <row r="19" spans="1:37" ht="15.75" thickBot="1" x14ac:dyDescent="0.3">
      <c r="A19" s="15">
        <v>2026</v>
      </c>
      <c r="B19" s="52">
        <v>46113</v>
      </c>
      <c r="C19" s="52">
        <v>46203</v>
      </c>
      <c r="D19" s="16" t="s">
        <v>81</v>
      </c>
      <c r="E19" s="50">
        <v>4</v>
      </c>
      <c r="F19" s="30" t="s">
        <v>262</v>
      </c>
      <c r="G19" s="19" t="s">
        <v>263</v>
      </c>
      <c r="H19" s="31" t="s">
        <v>221</v>
      </c>
      <c r="I19" s="32" t="s">
        <v>264</v>
      </c>
      <c r="J19" s="33" t="s">
        <v>265</v>
      </c>
      <c r="K19" s="19" t="s">
        <v>266</v>
      </c>
      <c r="L19" s="13" t="s">
        <v>92</v>
      </c>
      <c r="M19" s="53">
        <f>2*8331.39</f>
        <v>16662.78</v>
      </c>
      <c r="N19" s="19" t="s">
        <v>218</v>
      </c>
      <c r="O19" s="8">
        <f>2*6745.9</f>
        <v>13491.8</v>
      </c>
      <c r="P19" s="19" t="s">
        <v>218</v>
      </c>
      <c r="Q19" s="47">
        <v>12</v>
      </c>
      <c r="R19" s="47">
        <v>12</v>
      </c>
      <c r="S19" s="47">
        <v>12</v>
      </c>
      <c r="T19" s="47">
        <v>12</v>
      </c>
      <c r="U19" s="47">
        <v>12</v>
      </c>
      <c r="V19" s="47">
        <v>12</v>
      </c>
      <c r="W19" s="47">
        <v>12</v>
      </c>
      <c r="X19" s="47">
        <v>12</v>
      </c>
      <c r="Y19" s="47">
        <v>12</v>
      </c>
      <c r="Z19" s="47">
        <v>12</v>
      </c>
      <c r="AA19" s="47">
        <v>12</v>
      </c>
      <c r="AB19" s="47">
        <v>12</v>
      </c>
      <c r="AC19" s="47">
        <v>12</v>
      </c>
      <c r="AD19" s="34" t="s">
        <v>219</v>
      </c>
      <c r="AE19" s="52">
        <v>46203</v>
      </c>
      <c r="AF19" s="6" t="s">
        <v>307</v>
      </c>
      <c r="AG19" s="9"/>
      <c r="AH19" s="9"/>
      <c r="AI19" s="9"/>
      <c r="AJ19" s="9"/>
      <c r="AK19" s="9"/>
    </row>
    <row r="20" spans="1:37" ht="15.75" thickBot="1" x14ac:dyDescent="0.3">
      <c r="A20" s="15">
        <v>2026</v>
      </c>
      <c r="B20" s="52">
        <v>46113</v>
      </c>
      <c r="C20" s="52">
        <v>46203</v>
      </c>
      <c r="D20" s="16" t="s">
        <v>81</v>
      </c>
      <c r="E20" s="50">
        <v>4</v>
      </c>
      <c r="F20" s="35" t="s">
        <v>267</v>
      </c>
      <c r="G20" s="19" t="s">
        <v>268</v>
      </c>
      <c r="H20" s="36" t="s">
        <v>221</v>
      </c>
      <c r="I20" s="37" t="s">
        <v>269</v>
      </c>
      <c r="J20" s="38" t="s">
        <v>270</v>
      </c>
      <c r="K20" s="19" t="s">
        <v>271</v>
      </c>
      <c r="L20" s="51" t="s">
        <v>91</v>
      </c>
      <c r="M20" s="53">
        <f>2*7186.44</f>
        <v>14372.88</v>
      </c>
      <c r="N20" s="19" t="s">
        <v>218</v>
      </c>
      <c r="O20" s="8">
        <f>2*5954.1</f>
        <v>11908.2</v>
      </c>
      <c r="P20" s="19" t="s">
        <v>218</v>
      </c>
      <c r="Q20" s="48">
        <v>13</v>
      </c>
      <c r="R20" s="48">
        <v>13</v>
      </c>
      <c r="S20" s="48">
        <v>13</v>
      </c>
      <c r="T20" s="48">
        <v>13</v>
      </c>
      <c r="U20" s="48">
        <v>13</v>
      </c>
      <c r="V20" s="48">
        <v>13</v>
      </c>
      <c r="W20" s="48">
        <v>13</v>
      </c>
      <c r="X20" s="48">
        <v>13</v>
      </c>
      <c r="Y20" s="48">
        <v>13</v>
      </c>
      <c r="Z20" s="48">
        <v>13</v>
      </c>
      <c r="AA20" s="48">
        <v>13</v>
      </c>
      <c r="AB20" s="48">
        <v>13</v>
      </c>
      <c r="AC20" s="48">
        <v>13</v>
      </c>
      <c r="AD20" s="34" t="s">
        <v>219</v>
      </c>
      <c r="AE20" s="52">
        <v>46203</v>
      </c>
      <c r="AF20" s="6" t="s">
        <v>307</v>
      </c>
      <c r="AG20" s="9"/>
      <c r="AH20" s="9"/>
      <c r="AI20" s="9"/>
      <c r="AJ20" s="9"/>
      <c r="AK20" s="9"/>
    </row>
    <row r="21" spans="1:37" x14ac:dyDescent="0.25">
      <c r="A21" s="15">
        <v>2026</v>
      </c>
      <c r="B21" s="52">
        <v>46113</v>
      </c>
      <c r="C21" s="52">
        <v>46203</v>
      </c>
      <c r="D21" s="16" t="s">
        <v>81</v>
      </c>
      <c r="E21" s="50">
        <v>4</v>
      </c>
      <c r="F21" s="17" t="s">
        <v>245</v>
      </c>
      <c r="G21" s="19" t="s">
        <v>236</v>
      </c>
      <c r="H21" s="39" t="s">
        <v>237</v>
      </c>
      <c r="I21" s="40" t="s">
        <v>272</v>
      </c>
      <c r="J21" s="28" t="s">
        <v>273</v>
      </c>
      <c r="K21" s="41" t="s">
        <v>224</v>
      </c>
      <c r="L21" s="42" t="s">
        <v>92</v>
      </c>
      <c r="M21" s="53">
        <f>2*6077.31</f>
        <v>12154.62</v>
      </c>
      <c r="N21" s="19" t="s">
        <v>218</v>
      </c>
      <c r="O21" s="8">
        <f>2*5188.37</f>
        <v>10376.74</v>
      </c>
      <c r="P21" s="19" t="s">
        <v>218</v>
      </c>
      <c r="Q21" s="48">
        <v>14</v>
      </c>
      <c r="R21" s="48">
        <v>14</v>
      </c>
      <c r="S21" s="48">
        <v>14</v>
      </c>
      <c r="T21" s="48">
        <v>14</v>
      </c>
      <c r="U21" s="48">
        <v>14</v>
      </c>
      <c r="V21" s="48">
        <v>14</v>
      </c>
      <c r="W21" s="48">
        <v>14</v>
      </c>
      <c r="X21" s="48">
        <v>14</v>
      </c>
      <c r="Y21" s="48">
        <v>14</v>
      </c>
      <c r="Z21" s="48">
        <v>14</v>
      </c>
      <c r="AA21" s="48">
        <v>14</v>
      </c>
      <c r="AB21" s="48">
        <v>14</v>
      </c>
      <c r="AC21" s="48">
        <v>14</v>
      </c>
      <c r="AD21" s="15" t="s">
        <v>219</v>
      </c>
      <c r="AE21" s="52">
        <v>46203</v>
      </c>
      <c r="AF21" s="6" t="s">
        <v>307</v>
      </c>
      <c r="AG21" s="9"/>
      <c r="AH21" s="9"/>
      <c r="AI21" s="9"/>
      <c r="AJ21" s="9"/>
      <c r="AK21" s="9"/>
    </row>
    <row r="22" spans="1:37" x14ac:dyDescent="0.25">
      <c r="A22" s="15">
        <v>2026</v>
      </c>
      <c r="B22" s="52">
        <v>46113</v>
      </c>
      <c r="C22" s="52">
        <v>46203</v>
      </c>
      <c r="D22" s="16" t="s">
        <v>81</v>
      </c>
      <c r="E22" s="50">
        <v>4</v>
      </c>
      <c r="F22" s="17" t="s">
        <v>248</v>
      </c>
      <c r="G22" s="19" t="s">
        <v>249</v>
      </c>
      <c r="H22" s="17" t="s">
        <v>237</v>
      </c>
      <c r="I22" s="21" t="s">
        <v>274</v>
      </c>
      <c r="J22" s="18" t="s">
        <v>275</v>
      </c>
      <c r="K22" s="18" t="s">
        <v>276</v>
      </c>
      <c r="L22" s="13" t="s">
        <v>91</v>
      </c>
      <c r="M22" s="53">
        <f>2*8254.84</f>
        <v>16509.68</v>
      </c>
      <c r="N22" s="19" t="s">
        <v>218</v>
      </c>
      <c r="O22" s="8">
        <f>2*6614</f>
        <v>13228</v>
      </c>
      <c r="P22" s="19" t="s">
        <v>218</v>
      </c>
      <c r="Q22" s="48">
        <v>15</v>
      </c>
      <c r="R22" s="48">
        <v>15</v>
      </c>
      <c r="S22" s="48">
        <v>15</v>
      </c>
      <c r="T22" s="48">
        <v>15</v>
      </c>
      <c r="U22" s="48">
        <v>15</v>
      </c>
      <c r="V22" s="48">
        <v>15</v>
      </c>
      <c r="W22" s="48">
        <v>15</v>
      </c>
      <c r="X22" s="48">
        <v>15</v>
      </c>
      <c r="Y22" s="48">
        <v>15</v>
      </c>
      <c r="Z22" s="48">
        <v>15</v>
      </c>
      <c r="AA22" s="48">
        <v>15</v>
      </c>
      <c r="AB22" s="48">
        <v>15</v>
      </c>
      <c r="AC22" s="48">
        <v>15</v>
      </c>
      <c r="AD22" s="15" t="s">
        <v>219</v>
      </c>
      <c r="AE22" s="52">
        <v>46203</v>
      </c>
      <c r="AF22" s="6" t="s">
        <v>307</v>
      </c>
      <c r="AG22" s="9"/>
      <c r="AH22" s="9"/>
      <c r="AI22" s="9"/>
      <c r="AJ22" s="9"/>
      <c r="AK22" s="9"/>
    </row>
    <row r="23" spans="1:37" x14ac:dyDescent="0.25">
      <c r="A23" s="15">
        <v>2026</v>
      </c>
      <c r="B23" s="52">
        <v>46113</v>
      </c>
      <c r="C23" s="52">
        <v>46203</v>
      </c>
      <c r="D23" s="16" t="s">
        <v>81</v>
      </c>
      <c r="E23" s="50">
        <v>4</v>
      </c>
      <c r="F23" s="17" t="s">
        <v>277</v>
      </c>
      <c r="G23" s="17" t="s">
        <v>277</v>
      </c>
      <c r="H23" s="17" t="s">
        <v>237</v>
      </c>
      <c r="I23" s="21" t="s">
        <v>278</v>
      </c>
      <c r="J23" s="18" t="s">
        <v>279</v>
      </c>
      <c r="K23" s="18" t="s">
        <v>275</v>
      </c>
      <c r="L23" s="13" t="s">
        <v>91</v>
      </c>
      <c r="M23" s="53">
        <f>2*7116.67</f>
        <v>14233.34</v>
      </c>
      <c r="N23" s="19" t="s">
        <v>218</v>
      </c>
      <c r="O23" s="8">
        <f>2*5842.06</f>
        <v>11684.12</v>
      </c>
      <c r="P23" s="19" t="s">
        <v>218</v>
      </c>
      <c r="Q23" s="46">
        <v>16</v>
      </c>
      <c r="R23" s="46">
        <v>16</v>
      </c>
      <c r="S23" s="46">
        <v>16</v>
      </c>
      <c r="T23" s="46">
        <v>16</v>
      </c>
      <c r="U23" s="46">
        <v>16</v>
      </c>
      <c r="V23" s="46">
        <v>16</v>
      </c>
      <c r="W23" s="46">
        <v>16</v>
      </c>
      <c r="X23" s="46">
        <v>16</v>
      </c>
      <c r="Y23" s="46">
        <v>16</v>
      </c>
      <c r="Z23" s="46">
        <v>16</v>
      </c>
      <c r="AA23" s="46">
        <v>16</v>
      </c>
      <c r="AB23" s="46">
        <v>16</v>
      </c>
      <c r="AC23" s="46">
        <v>16</v>
      </c>
      <c r="AD23" s="15" t="s">
        <v>219</v>
      </c>
      <c r="AE23" s="52">
        <v>46203</v>
      </c>
      <c r="AF23" s="6" t="s">
        <v>307</v>
      </c>
      <c r="AG23" s="9"/>
      <c r="AH23" s="9"/>
      <c r="AI23" s="9"/>
      <c r="AJ23" s="9"/>
      <c r="AK23" s="9"/>
    </row>
    <row r="24" spans="1:37" x14ac:dyDescent="0.25">
      <c r="A24" s="15">
        <v>2026</v>
      </c>
      <c r="B24" s="52">
        <v>46113</v>
      </c>
      <c r="C24" s="52">
        <v>46203</v>
      </c>
      <c r="D24" s="16" t="s">
        <v>81</v>
      </c>
      <c r="E24" s="50">
        <v>4</v>
      </c>
      <c r="F24" s="17" t="s">
        <v>248</v>
      </c>
      <c r="G24" s="15" t="s">
        <v>249</v>
      </c>
      <c r="H24" s="17" t="s">
        <v>237</v>
      </c>
      <c r="I24" s="21" t="s">
        <v>280</v>
      </c>
      <c r="J24" s="18" t="s">
        <v>281</v>
      </c>
      <c r="K24" s="18" t="s">
        <v>282</v>
      </c>
      <c r="L24" s="13" t="s">
        <v>91</v>
      </c>
      <c r="M24" s="53">
        <f>2*5123.67</f>
        <v>10247.34</v>
      </c>
      <c r="N24" s="19" t="s">
        <v>218</v>
      </c>
      <c r="O24" s="8">
        <f>2*4414.57</f>
        <v>8829.14</v>
      </c>
      <c r="P24" s="19" t="s">
        <v>218</v>
      </c>
      <c r="Q24" s="47">
        <v>17</v>
      </c>
      <c r="R24" s="47">
        <v>17</v>
      </c>
      <c r="S24" s="47">
        <v>17</v>
      </c>
      <c r="T24" s="47">
        <v>17</v>
      </c>
      <c r="U24" s="47">
        <v>17</v>
      </c>
      <c r="V24" s="47">
        <v>17</v>
      </c>
      <c r="W24" s="47">
        <v>17</v>
      </c>
      <c r="X24" s="47">
        <v>17</v>
      </c>
      <c r="Y24" s="47">
        <v>17</v>
      </c>
      <c r="Z24" s="47">
        <v>17</v>
      </c>
      <c r="AA24" s="47">
        <v>17</v>
      </c>
      <c r="AB24" s="47">
        <v>17</v>
      </c>
      <c r="AC24" s="47">
        <v>17</v>
      </c>
      <c r="AD24" s="15" t="s">
        <v>219</v>
      </c>
      <c r="AE24" s="52">
        <v>46203</v>
      </c>
      <c r="AF24" s="6" t="s">
        <v>307</v>
      </c>
      <c r="AG24" s="9"/>
      <c r="AH24" s="9"/>
      <c r="AI24" s="9"/>
      <c r="AJ24" s="9"/>
      <c r="AK24" s="9"/>
    </row>
    <row r="25" spans="1:37" s="15" customFormat="1" ht="15" customHeight="1" x14ac:dyDescent="0.25">
      <c r="A25" s="15">
        <v>2026</v>
      </c>
      <c r="B25" s="52">
        <v>46113</v>
      </c>
      <c r="C25" s="52">
        <v>46203</v>
      </c>
      <c r="D25" s="16" t="s">
        <v>81</v>
      </c>
      <c r="E25" s="50">
        <v>4</v>
      </c>
      <c r="F25" s="17" t="s">
        <v>248</v>
      </c>
      <c r="G25" s="17" t="s">
        <v>248</v>
      </c>
      <c r="H25" s="17" t="s">
        <v>237</v>
      </c>
      <c r="I25" s="18" t="s">
        <v>283</v>
      </c>
      <c r="J25" s="18" t="s">
        <v>275</v>
      </c>
      <c r="K25" s="18" t="s">
        <v>275</v>
      </c>
      <c r="L25" s="13" t="s">
        <v>91</v>
      </c>
      <c r="M25" s="53">
        <f>2*5123.77</f>
        <v>10247.540000000001</v>
      </c>
      <c r="N25" s="19" t="s">
        <v>218</v>
      </c>
      <c r="O25" s="8">
        <f>2*4474.01</f>
        <v>8948.02</v>
      </c>
      <c r="P25" s="19" t="s">
        <v>218</v>
      </c>
      <c r="Q25" s="48">
        <v>18</v>
      </c>
      <c r="R25" s="48">
        <v>18</v>
      </c>
      <c r="S25" s="48">
        <v>18</v>
      </c>
      <c r="T25" s="48">
        <v>18</v>
      </c>
      <c r="U25" s="48">
        <v>18</v>
      </c>
      <c r="V25" s="48">
        <v>18</v>
      </c>
      <c r="W25" s="48">
        <v>18</v>
      </c>
      <c r="X25" s="48">
        <v>18</v>
      </c>
      <c r="Y25" s="48">
        <v>18</v>
      </c>
      <c r="Z25" s="48">
        <v>18</v>
      </c>
      <c r="AA25" s="48">
        <v>18</v>
      </c>
      <c r="AB25" s="48">
        <v>18</v>
      </c>
      <c r="AC25" s="48">
        <v>18</v>
      </c>
      <c r="AD25" s="15" t="s">
        <v>219</v>
      </c>
      <c r="AE25" s="52">
        <v>46203</v>
      </c>
      <c r="AF25" s="6" t="s">
        <v>307</v>
      </c>
    </row>
    <row r="26" spans="1:37" x14ac:dyDescent="0.25">
      <c r="A26" s="15">
        <v>2026</v>
      </c>
      <c r="B26" s="52">
        <v>46113</v>
      </c>
      <c r="C26" s="52">
        <v>46203</v>
      </c>
      <c r="D26" s="16" t="s">
        <v>88</v>
      </c>
      <c r="E26" s="12">
        <v>2</v>
      </c>
      <c r="F26" s="44" t="s">
        <v>284</v>
      </c>
      <c r="G26" s="44" t="s">
        <v>285</v>
      </c>
      <c r="H26" s="20" t="s">
        <v>221</v>
      </c>
      <c r="I26" s="21" t="s">
        <v>286</v>
      </c>
      <c r="J26" s="18" t="s">
        <v>287</v>
      </c>
      <c r="K26" s="18" t="s">
        <v>288</v>
      </c>
      <c r="L26" s="13" t="s">
        <v>91</v>
      </c>
      <c r="M26" s="53">
        <f>2*9042.4</f>
        <v>18084.8</v>
      </c>
      <c r="N26" s="19" t="s">
        <v>218</v>
      </c>
      <c r="O26" s="8">
        <f>2*7449.51</f>
        <v>14899.02</v>
      </c>
      <c r="P26" s="19" t="s">
        <v>218</v>
      </c>
      <c r="Q26" s="48">
        <v>19</v>
      </c>
      <c r="R26" s="48">
        <v>19</v>
      </c>
      <c r="S26" s="48">
        <v>19</v>
      </c>
      <c r="T26" s="48">
        <v>19</v>
      </c>
      <c r="U26" s="48">
        <v>19</v>
      </c>
      <c r="V26" s="48">
        <v>19</v>
      </c>
      <c r="W26" s="48">
        <v>19</v>
      </c>
      <c r="X26" s="48">
        <v>19</v>
      </c>
      <c r="Y26" s="48">
        <v>19</v>
      </c>
      <c r="Z26" s="48">
        <v>19</v>
      </c>
      <c r="AA26" s="48">
        <v>19</v>
      </c>
      <c r="AB26" s="48">
        <v>19</v>
      </c>
      <c r="AC26" s="48">
        <v>19</v>
      </c>
      <c r="AD26" s="19" t="s">
        <v>219</v>
      </c>
      <c r="AE26" s="52">
        <v>46203</v>
      </c>
      <c r="AF26" s="6" t="s">
        <v>307</v>
      </c>
      <c r="AG26" s="9"/>
      <c r="AH26" s="9"/>
      <c r="AI26" s="9"/>
      <c r="AJ26" s="9"/>
      <c r="AK26" s="9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  <ignoredErrors>
    <ignoredError sqref="M14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2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9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 s="3">
        <v>1</v>
      </c>
      <c r="B4" t="s">
        <v>301</v>
      </c>
      <c r="C4" s="3">
        <v>0</v>
      </c>
      <c r="D4" s="3">
        <v>0</v>
      </c>
      <c r="E4" t="s">
        <v>218</v>
      </c>
      <c r="F4" t="s">
        <v>293</v>
      </c>
    </row>
    <row r="5" spans="1:6" x14ac:dyDescent="0.25">
      <c r="A5" s="3">
        <v>2</v>
      </c>
      <c r="B5" t="s">
        <v>301</v>
      </c>
      <c r="C5" s="3">
        <v>0</v>
      </c>
      <c r="D5" s="3">
        <v>0</v>
      </c>
      <c r="E5" t="s">
        <v>218</v>
      </c>
      <c r="F5" t="s">
        <v>293</v>
      </c>
    </row>
    <row r="6" spans="1:6" x14ac:dyDescent="0.25">
      <c r="A6" s="3">
        <v>3</v>
      </c>
      <c r="B6" t="s">
        <v>301</v>
      </c>
      <c r="C6" s="3">
        <v>0</v>
      </c>
      <c r="D6" s="3">
        <v>0</v>
      </c>
      <c r="E6" t="s">
        <v>218</v>
      </c>
      <c r="F6" t="s">
        <v>293</v>
      </c>
    </row>
    <row r="7" spans="1:6" x14ac:dyDescent="0.25">
      <c r="A7" s="3">
        <v>4</v>
      </c>
      <c r="B7" t="s">
        <v>301</v>
      </c>
      <c r="C7" s="3">
        <v>0</v>
      </c>
      <c r="D7" s="3">
        <v>0</v>
      </c>
      <c r="E7" t="s">
        <v>218</v>
      </c>
      <c r="F7" t="s">
        <v>293</v>
      </c>
    </row>
    <row r="8" spans="1:6" x14ac:dyDescent="0.25">
      <c r="A8" s="3">
        <v>5</v>
      </c>
      <c r="B8" t="s">
        <v>301</v>
      </c>
      <c r="C8" s="3">
        <v>0</v>
      </c>
      <c r="D8" s="3">
        <v>0</v>
      </c>
      <c r="E8" t="s">
        <v>218</v>
      </c>
      <c r="F8" t="s">
        <v>293</v>
      </c>
    </row>
    <row r="9" spans="1:6" x14ac:dyDescent="0.25">
      <c r="A9" s="3">
        <v>6</v>
      </c>
      <c r="B9" t="s">
        <v>301</v>
      </c>
      <c r="C9" s="3">
        <v>0</v>
      </c>
      <c r="D9" s="3">
        <v>0</v>
      </c>
      <c r="E9" t="s">
        <v>218</v>
      </c>
      <c r="F9" t="s">
        <v>293</v>
      </c>
    </row>
    <row r="10" spans="1:6" x14ac:dyDescent="0.25">
      <c r="A10" s="3">
        <v>7</v>
      </c>
      <c r="B10" t="s">
        <v>301</v>
      </c>
      <c r="C10" s="3">
        <v>0</v>
      </c>
      <c r="D10" s="3">
        <v>0</v>
      </c>
      <c r="E10" t="s">
        <v>218</v>
      </c>
      <c r="F10" t="s">
        <v>293</v>
      </c>
    </row>
    <row r="11" spans="1:6" x14ac:dyDescent="0.25">
      <c r="A11" s="3">
        <v>8</v>
      </c>
      <c r="B11" t="s">
        <v>301</v>
      </c>
      <c r="C11" s="3">
        <v>0</v>
      </c>
      <c r="D11" s="3">
        <v>0</v>
      </c>
      <c r="E11" t="s">
        <v>218</v>
      </c>
      <c r="F11" t="s">
        <v>293</v>
      </c>
    </row>
    <row r="12" spans="1:6" x14ac:dyDescent="0.25">
      <c r="A12" s="3">
        <v>9</v>
      </c>
      <c r="B12" t="s">
        <v>301</v>
      </c>
      <c r="C12" s="3">
        <v>0</v>
      </c>
      <c r="D12" s="3">
        <v>0</v>
      </c>
      <c r="E12" t="s">
        <v>218</v>
      </c>
      <c r="F12" t="s">
        <v>293</v>
      </c>
    </row>
    <row r="13" spans="1:6" x14ac:dyDescent="0.25">
      <c r="A13" s="3">
        <v>10</v>
      </c>
      <c r="B13" t="s">
        <v>301</v>
      </c>
      <c r="C13" s="3">
        <v>0</v>
      </c>
      <c r="D13" s="3">
        <v>0</v>
      </c>
      <c r="E13" t="s">
        <v>218</v>
      </c>
      <c r="F13" t="s">
        <v>293</v>
      </c>
    </row>
    <row r="14" spans="1:6" x14ac:dyDescent="0.25">
      <c r="A14" s="3">
        <v>11</v>
      </c>
      <c r="B14" t="s">
        <v>301</v>
      </c>
      <c r="C14" s="3">
        <v>0</v>
      </c>
      <c r="D14" s="3">
        <v>0</v>
      </c>
      <c r="E14" t="s">
        <v>218</v>
      </c>
      <c r="F14" t="s">
        <v>293</v>
      </c>
    </row>
    <row r="15" spans="1:6" x14ac:dyDescent="0.25">
      <c r="A15" s="3">
        <v>12</v>
      </c>
      <c r="B15" t="s">
        <v>301</v>
      </c>
      <c r="C15" s="3">
        <v>0</v>
      </c>
      <c r="D15" s="3">
        <v>0</v>
      </c>
      <c r="E15" t="s">
        <v>218</v>
      </c>
      <c r="F15" t="s">
        <v>293</v>
      </c>
    </row>
    <row r="16" spans="1:6" x14ac:dyDescent="0.25">
      <c r="A16" s="3">
        <v>13</v>
      </c>
      <c r="B16" t="s">
        <v>301</v>
      </c>
      <c r="C16" s="3">
        <v>0</v>
      </c>
      <c r="D16" s="3">
        <v>0</v>
      </c>
      <c r="E16" t="s">
        <v>218</v>
      </c>
      <c r="F16" t="s">
        <v>293</v>
      </c>
    </row>
    <row r="17" spans="1:6" x14ac:dyDescent="0.25">
      <c r="A17" s="3">
        <v>14</v>
      </c>
      <c r="B17" t="s">
        <v>301</v>
      </c>
      <c r="C17" s="3">
        <v>0</v>
      </c>
      <c r="D17" s="3">
        <v>0</v>
      </c>
      <c r="E17" t="s">
        <v>218</v>
      </c>
      <c r="F17" t="s">
        <v>293</v>
      </c>
    </row>
    <row r="18" spans="1:6" x14ac:dyDescent="0.25">
      <c r="A18" s="3">
        <v>15</v>
      </c>
      <c r="B18" t="s">
        <v>301</v>
      </c>
      <c r="C18" s="3">
        <v>0</v>
      </c>
      <c r="D18" s="3">
        <v>0</v>
      </c>
      <c r="E18" t="s">
        <v>218</v>
      </c>
      <c r="F18" t="s">
        <v>293</v>
      </c>
    </row>
    <row r="19" spans="1:6" x14ac:dyDescent="0.25">
      <c r="A19" s="3">
        <v>16</v>
      </c>
      <c r="B19" t="s">
        <v>301</v>
      </c>
      <c r="C19" s="3">
        <v>0</v>
      </c>
      <c r="D19" s="3">
        <v>0</v>
      </c>
      <c r="E19" t="s">
        <v>218</v>
      </c>
      <c r="F19" t="s">
        <v>293</v>
      </c>
    </row>
    <row r="20" spans="1:6" x14ac:dyDescent="0.25">
      <c r="A20" s="3">
        <v>17</v>
      </c>
      <c r="B20" t="s">
        <v>301</v>
      </c>
      <c r="C20" s="3">
        <v>0</v>
      </c>
      <c r="D20" s="3">
        <v>0</v>
      </c>
      <c r="E20" t="s">
        <v>218</v>
      </c>
      <c r="F20" t="s">
        <v>293</v>
      </c>
    </row>
    <row r="21" spans="1:6" x14ac:dyDescent="0.25">
      <c r="A21" s="3">
        <v>18</v>
      </c>
      <c r="B21" t="s">
        <v>301</v>
      </c>
      <c r="C21" s="3">
        <v>0</v>
      </c>
      <c r="D21" s="3">
        <v>0</v>
      </c>
      <c r="E21" t="s">
        <v>218</v>
      </c>
      <c r="F21" t="s">
        <v>293</v>
      </c>
    </row>
    <row r="22" spans="1:6" x14ac:dyDescent="0.25">
      <c r="A22" s="3">
        <v>19</v>
      </c>
      <c r="B22" t="s">
        <v>301</v>
      </c>
      <c r="C22" s="3">
        <v>0</v>
      </c>
      <c r="D22" s="3">
        <v>0</v>
      </c>
      <c r="E22" t="s">
        <v>218</v>
      </c>
      <c r="F22" t="s">
        <v>293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2"/>
  <sheetViews>
    <sheetView topLeftCell="A3" workbookViewId="0">
      <selection activeCell="D18" sqref="D18"/>
    </sheetView>
  </sheetViews>
  <sheetFormatPr baseColWidth="10" defaultColWidth="9.140625" defaultRowHeight="15" x14ac:dyDescent="0.25"/>
  <cols>
    <col min="1" max="1" width="3.42578125" bestFit="1" customWidth="1"/>
    <col min="2" max="2" width="36.14062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 s="3">
        <v>1</v>
      </c>
      <c r="B4" t="s">
        <v>302</v>
      </c>
      <c r="C4">
        <v>0</v>
      </c>
      <c r="D4">
        <v>0</v>
      </c>
      <c r="E4" t="s">
        <v>218</v>
      </c>
      <c r="F4" t="s">
        <v>293</v>
      </c>
    </row>
    <row r="5" spans="1:6" x14ac:dyDescent="0.25">
      <c r="A5" s="3">
        <v>2</v>
      </c>
      <c r="B5" t="s">
        <v>302</v>
      </c>
      <c r="C5">
        <v>0</v>
      </c>
      <c r="D5">
        <v>0</v>
      </c>
      <c r="E5" t="s">
        <v>218</v>
      </c>
      <c r="F5" t="s">
        <v>293</v>
      </c>
    </row>
    <row r="6" spans="1:6" x14ac:dyDescent="0.25">
      <c r="A6" s="3">
        <v>3</v>
      </c>
      <c r="B6" t="s">
        <v>302</v>
      </c>
      <c r="C6">
        <v>0</v>
      </c>
      <c r="D6">
        <v>0</v>
      </c>
      <c r="E6" t="s">
        <v>218</v>
      </c>
      <c r="F6" t="s">
        <v>293</v>
      </c>
    </row>
    <row r="7" spans="1:6" x14ac:dyDescent="0.25">
      <c r="A7" s="3">
        <v>4</v>
      </c>
      <c r="B7" t="s">
        <v>302</v>
      </c>
      <c r="C7">
        <v>0</v>
      </c>
      <c r="D7">
        <v>0</v>
      </c>
      <c r="E7" t="s">
        <v>218</v>
      </c>
      <c r="F7" t="s">
        <v>293</v>
      </c>
    </row>
    <row r="8" spans="1:6" x14ac:dyDescent="0.25">
      <c r="A8" s="3">
        <v>5</v>
      </c>
      <c r="B8" t="s">
        <v>302</v>
      </c>
      <c r="C8">
        <v>0</v>
      </c>
      <c r="D8">
        <v>0</v>
      </c>
      <c r="E8" t="s">
        <v>218</v>
      </c>
      <c r="F8" t="s">
        <v>293</v>
      </c>
    </row>
    <row r="9" spans="1:6" x14ac:dyDescent="0.25">
      <c r="A9" s="3">
        <v>6</v>
      </c>
      <c r="B9" t="s">
        <v>302</v>
      </c>
      <c r="C9">
        <v>0</v>
      </c>
      <c r="D9">
        <v>0</v>
      </c>
      <c r="E9" t="s">
        <v>218</v>
      </c>
      <c r="F9" t="s">
        <v>293</v>
      </c>
    </row>
    <row r="10" spans="1:6" x14ac:dyDescent="0.25">
      <c r="A10" s="3">
        <v>7</v>
      </c>
      <c r="B10" t="s">
        <v>302</v>
      </c>
      <c r="C10">
        <v>0</v>
      </c>
      <c r="D10">
        <v>0</v>
      </c>
      <c r="E10" t="s">
        <v>218</v>
      </c>
      <c r="F10" t="s">
        <v>293</v>
      </c>
    </row>
    <row r="11" spans="1:6" x14ac:dyDescent="0.25">
      <c r="A11" s="3">
        <v>8</v>
      </c>
      <c r="B11" t="s">
        <v>302</v>
      </c>
      <c r="C11">
        <v>0</v>
      </c>
      <c r="D11">
        <v>0</v>
      </c>
      <c r="E11" t="s">
        <v>218</v>
      </c>
      <c r="F11" t="s">
        <v>293</v>
      </c>
    </row>
    <row r="12" spans="1:6" x14ac:dyDescent="0.25">
      <c r="A12" s="3">
        <v>9</v>
      </c>
      <c r="B12" t="s">
        <v>302</v>
      </c>
      <c r="C12">
        <v>0</v>
      </c>
      <c r="D12">
        <v>0</v>
      </c>
      <c r="E12" t="s">
        <v>218</v>
      </c>
      <c r="F12" t="s">
        <v>293</v>
      </c>
    </row>
    <row r="13" spans="1:6" x14ac:dyDescent="0.25">
      <c r="A13" s="3">
        <v>10</v>
      </c>
      <c r="B13" t="s">
        <v>302</v>
      </c>
      <c r="C13">
        <v>0</v>
      </c>
      <c r="D13">
        <v>0</v>
      </c>
      <c r="E13" t="s">
        <v>218</v>
      </c>
      <c r="F13" t="s">
        <v>293</v>
      </c>
    </row>
    <row r="14" spans="1:6" x14ac:dyDescent="0.25">
      <c r="A14" s="3">
        <v>11</v>
      </c>
      <c r="B14" t="s">
        <v>302</v>
      </c>
      <c r="C14">
        <v>0</v>
      </c>
      <c r="D14">
        <v>0</v>
      </c>
      <c r="E14" t="s">
        <v>218</v>
      </c>
      <c r="F14" t="s">
        <v>293</v>
      </c>
    </row>
    <row r="15" spans="1:6" x14ac:dyDescent="0.25">
      <c r="A15" s="3">
        <v>12</v>
      </c>
      <c r="B15" t="s">
        <v>302</v>
      </c>
      <c r="C15">
        <v>0</v>
      </c>
      <c r="D15">
        <v>0</v>
      </c>
      <c r="E15" t="s">
        <v>218</v>
      </c>
      <c r="F15" t="s">
        <v>293</v>
      </c>
    </row>
    <row r="16" spans="1:6" x14ac:dyDescent="0.25">
      <c r="A16" s="3">
        <v>13</v>
      </c>
      <c r="B16" t="s">
        <v>302</v>
      </c>
      <c r="C16">
        <v>0</v>
      </c>
      <c r="D16">
        <v>0</v>
      </c>
      <c r="E16" t="s">
        <v>218</v>
      </c>
      <c r="F16" t="s">
        <v>293</v>
      </c>
    </row>
    <row r="17" spans="1:6" x14ac:dyDescent="0.25">
      <c r="A17" s="3">
        <v>14</v>
      </c>
      <c r="B17" t="s">
        <v>302</v>
      </c>
      <c r="C17">
        <v>0</v>
      </c>
      <c r="D17">
        <v>0</v>
      </c>
      <c r="E17" t="s">
        <v>218</v>
      </c>
      <c r="F17" t="s">
        <v>293</v>
      </c>
    </row>
    <row r="18" spans="1:6" x14ac:dyDescent="0.25">
      <c r="A18" s="3">
        <v>15</v>
      </c>
      <c r="B18" t="s">
        <v>302</v>
      </c>
      <c r="C18">
        <v>0</v>
      </c>
      <c r="D18">
        <v>0</v>
      </c>
      <c r="E18" t="s">
        <v>218</v>
      </c>
      <c r="F18" t="s">
        <v>293</v>
      </c>
    </row>
    <row r="19" spans="1:6" x14ac:dyDescent="0.25">
      <c r="A19" s="3">
        <v>16</v>
      </c>
      <c r="B19" t="s">
        <v>302</v>
      </c>
      <c r="C19">
        <v>0</v>
      </c>
      <c r="D19">
        <v>0</v>
      </c>
      <c r="E19" t="s">
        <v>218</v>
      </c>
      <c r="F19" t="s">
        <v>293</v>
      </c>
    </row>
    <row r="20" spans="1:6" x14ac:dyDescent="0.25">
      <c r="A20" s="3">
        <v>17</v>
      </c>
      <c r="B20" t="s">
        <v>302</v>
      </c>
      <c r="C20">
        <v>0</v>
      </c>
      <c r="D20">
        <v>0</v>
      </c>
      <c r="E20" t="s">
        <v>218</v>
      </c>
      <c r="F20" t="s">
        <v>293</v>
      </c>
    </row>
    <row r="21" spans="1:6" x14ac:dyDescent="0.25">
      <c r="A21" s="3">
        <v>18</v>
      </c>
      <c r="B21" t="s">
        <v>302</v>
      </c>
      <c r="C21">
        <v>0</v>
      </c>
      <c r="D21">
        <v>0</v>
      </c>
      <c r="E21" t="s">
        <v>218</v>
      </c>
      <c r="F21" t="s">
        <v>293</v>
      </c>
    </row>
    <row r="22" spans="1:6" x14ac:dyDescent="0.25">
      <c r="A22" s="3">
        <v>19</v>
      </c>
      <c r="B22" t="s">
        <v>302</v>
      </c>
      <c r="C22">
        <v>0</v>
      </c>
      <c r="D22">
        <v>0</v>
      </c>
      <c r="E22" t="s">
        <v>218</v>
      </c>
      <c r="F22" t="s">
        <v>293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2"/>
  <sheetViews>
    <sheetView topLeftCell="A3" workbookViewId="0">
      <selection activeCell="C21" sqref="C21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 s="3">
        <v>1</v>
      </c>
      <c r="B4" s="10" t="s">
        <v>306</v>
      </c>
      <c r="C4" s="4">
        <v>0</v>
      </c>
      <c r="D4" s="4">
        <f>C4</f>
        <v>0</v>
      </c>
      <c r="E4" s="7" t="s">
        <v>218</v>
      </c>
      <c r="F4" s="7" t="s">
        <v>297</v>
      </c>
    </row>
    <row r="5" spans="1:6" x14ac:dyDescent="0.25">
      <c r="A5" s="3">
        <v>2</v>
      </c>
      <c r="B5" s="10" t="s">
        <v>306</v>
      </c>
      <c r="C5" s="4">
        <v>0</v>
      </c>
      <c r="D5" s="4">
        <f t="shared" ref="D5:D22" si="0">C5</f>
        <v>0</v>
      </c>
      <c r="E5" s="7" t="s">
        <v>218</v>
      </c>
      <c r="F5" s="7" t="s">
        <v>297</v>
      </c>
    </row>
    <row r="6" spans="1:6" x14ac:dyDescent="0.25">
      <c r="A6" s="3">
        <v>3</v>
      </c>
      <c r="B6" s="10" t="s">
        <v>306</v>
      </c>
      <c r="C6" s="4">
        <v>0</v>
      </c>
      <c r="D6" s="4">
        <f t="shared" si="0"/>
        <v>0</v>
      </c>
      <c r="E6" s="7" t="s">
        <v>218</v>
      </c>
      <c r="F6" s="7" t="s">
        <v>297</v>
      </c>
    </row>
    <row r="7" spans="1:6" x14ac:dyDescent="0.25">
      <c r="A7" s="3">
        <v>4</v>
      </c>
      <c r="B7" s="10" t="s">
        <v>306</v>
      </c>
      <c r="C7" s="4">
        <v>0</v>
      </c>
      <c r="D7" s="4">
        <f t="shared" si="0"/>
        <v>0</v>
      </c>
      <c r="E7" s="7" t="s">
        <v>218</v>
      </c>
      <c r="F7" s="7" t="s">
        <v>297</v>
      </c>
    </row>
    <row r="8" spans="1:6" x14ac:dyDescent="0.25">
      <c r="A8" s="3">
        <v>5</v>
      </c>
      <c r="B8" s="10" t="s">
        <v>306</v>
      </c>
      <c r="C8" s="4">
        <v>0</v>
      </c>
      <c r="D8" s="4">
        <f t="shared" si="0"/>
        <v>0</v>
      </c>
      <c r="E8" s="7" t="s">
        <v>218</v>
      </c>
      <c r="F8" s="7" t="s">
        <v>297</v>
      </c>
    </row>
    <row r="9" spans="1:6" x14ac:dyDescent="0.25">
      <c r="A9" s="3">
        <v>6</v>
      </c>
      <c r="B9" s="10" t="s">
        <v>306</v>
      </c>
      <c r="C9" s="4">
        <v>0</v>
      </c>
      <c r="D9" s="4">
        <f t="shared" si="0"/>
        <v>0</v>
      </c>
      <c r="E9" s="7" t="s">
        <v>218</v>
      </c>
      <c r="F9" s="7" t="s">
        <v>297</v>
      </c>
    </row>
    <row r="10" spans="1:6" x14ac:dyDescent="0.25">
      <c r="A10" s="3">
        <v>7</v>
      </c>
      <c r="B10" s="10" t="s">
        <v>306</v>
      </c>
      <c r="C10" s="4">
        <v>0</v>
      </c>
      <c r="D10" s="4">
        <f t="shared" si="0"/>
        <v>0</v>
      </c>
      <c r="E10" s="7" t="s">
        <v>218</v>
      </c>
      <c r="F10" s="7" t="s">
        <v>297</v>
      </c>
    </row>
    <row r="11" spans="1:6" x14ac:dyDescent="0.25">
      <c r="A11" s="3">
        <v>8</v>
      </c>
      <c r="B11" s="10" t="s">
        <v>306</v>
      </c>
      <c r="C11" s="4">
        <v>0</v>
      </c>
      <c r="D11" s="4">
        <f t="shared" si="0"/>
        <v>0</v>
      </c>
      <c r="E11" s="7" t="s">
        <v>218</v>
      </c>
      <c r="F11" s="7" t="s">
        <v>297</v>
      </c>
    </row>
    <row r="12" spans="1:6" x14ac:dyDescent="0.25">
      <c r="A12" s="3">
        <v>9</v>
      </c>
      <c r="B12" s="10" t="s">
        <v>306</v>
      </c>
      <c r="C12" s="4">
        <v>0</v>
      </c>
      <c r="D12" s="4">
        <f t="shared" si="0"/>
        <v>0</v>
      </c>
      <c r="E12" s="7" t="s">
        <v>218</v>
      </c>
      <c r="F12" s="7" t="s">
        <v>297</v>
      </c>
    </row>
    <row r="13" spans="1:6" x14ac:dyDescent="0.25">
      <c r="A13" s="3">
        <v>10</v>
      </c>
      <c r="B13" s="10" t="s">
        <v>306</v>
      </c>
      <c r="C13" s="4">
        <v>0</v>
      </c>
      <c r="D13" s="4">
        <f t="shared" si="0"/>
        <v>0</v>
      </c>
      <c r="E13" s="7" t="s">
        <v>218</v>
      </c>
      <c r="F13" s="7" t="s">
        <v>297</v>
      </c>
    </row>
    <row r="14" spans="1:6" x14ac:dyDescent="0.25">
      <c r="A14" s="3">
        <v>11</v>
      </c>
      <c r="B14" s="10" t="s">
        <v>306</v>
      </c>
      <c r="C14" s="4">
        <v>0</v>
      </c>
      <c r="D14" s="4">
        <f t="shared" si="0"/>
        <v>0</v>
      </c>
      <c r="E14" s="7" t="s">
        <v>218</v>
      </c>
      <c r="F14" s="7" t="s">
        <v>297</v>
      </c>
    </row>
    <row r="15" spans="1:6" x14ac:dyDescent="0.25">
      <c r="A15" s="3">
        <v>12</v>
      </c>
      <c r="B15" s="10" t="s">
        <v>306</v>
      </c>
      <c r="C15" s="4">
        <v>0</v>
      </c>
      <c r="D15" s="4">
        <f t="shared" si="0"/>
        <v>0</v>
      </c>
      <c r="E15" s="7" t="s">
        <v>218</v>
      </c>
      <c r="F15" s="7" t="s">
        <v>297</v>
      </c>
    </row>
    <row r="16" spans="1:6" x14ac:dyDescent="0.25">
      <c r="A16" s="3">
        <v>13</v>
      </c>
      <c r="B16" s="10" t="s">
        <v>306</v>
      </c>
      <c r="C16" s="4">
        <v>0</v>
      </c>
      <c r="D16" s="4">
        <f t="shared" si="0"/>
        <v>0</v>
      </c>
      <c r="E16" s="7" t="s">
        <v>218</v>
      </c>
      <c r="F16" s="7" t="s">
        <v>297</v>
      </c>
    </row>
    <row r="17" spans="1:6" x14ac:dyDescent="0.25">
      <c r="A17" s="3">
        <v>14</v>
      </c>
      <c r="B17" s="10" t="s">
        <v>306</v>
      </c>
      <c r="C17" s="4">
        <v>0</v>
      </c>
      <c r="D17" s="4">
        <f t="shared" si="0"/>
        <v>0</v>
      </c>
      <c r="E17" s="7" t="s">
        <v>218</v>
      </c>
      <c r="F17" s="7" t="s">
        <v>297</v>
      </c>
    </row>
    <row r="18" spans="1:6" x14ac:dyDescent="0.25">
      <c r="A18" s="3">
        <v>15</v>
      </c>
      <c r="B18" s="10" t="s">
        <v>306</v>
      </c>
      <c r="C18" s="4">
        <v>0</v>
      </c>
      <c r="D18" s="4">
        <f t="shared" si="0"/>
        <v>0</v>
      </c>
      <c r="E18" s="7" t="s">
        <v>218</v>
      </c>
      <c r="F18" s="7" t="s">
        <v>297</v>
      </c>
    </row>
    <row r="19" spans="1:6" x14ac:dyDescent="0.25">
      <c r="A19" s="3">
        <v>16</v>
      </c>
      <c r="B19" s="10" t="s">
        <v>306</v>
      </c>
      <c r="C19" s="4">
        <v>0</v>
      </c>
      <c r="D19" s="4">
        <f t="shared" si="0"/>
        <v>0</v>
      </c>
      <c r="E19" s="7" t="s">
        <v>218</v>
      </c>
      <c r="F19" s="7" t="s">
        <v>297</v>
      </c>
    </row>
    <row r="20" spans="1:6" x14ac:dyDescent="0.25">
      <c r="A20" s="3">
        <v>17</v>
      </c>
      <c r="B20" s="10" t="s">
        <v>306</v>
      </c>
      <c r="C20" s="4">
        <v>0</v>
      </c>
      <c r="D20" s="4">
        <f t="shared" si="0"/>
        <v>0</v>
      </c>
      <c r="E20" s="7" t="s">
        <v>218</v>
      </c>
      <c r="F20" s="7" t="s">
        <v>297</v>
      </c>
    </row>
    <row r="21" spans="1:6" x14ac:dyDescent="0.25">
      <c r="A21" s="3">
        <v>18</v>
      </c>
      <c r="B21" s="10" t="s">
        <v>306</v>
      </c>
      <c r="C21" s="4">
        <v>0</v>
      </c>
      <c r="D21" s="4">
        <f t="shared" si="0"/>
        <v>0</v>
      </c>
      <c r="E21" s="7" t="s">
        <v>218</v>
      </c>
      <c r="F21" s="7" t="s">
        <v>297</v>
      </c>
    </row>
    <row r="22" spans="1:6" x14ac:dyDescent="0.25">
      <c r="A22" s="3">
        <v>19</v>
      </c>
      <c r="B22" s="10" t="s">
        <v>306</v>
      </c>
      <c r="C22" s="4">
        <v>0</v>
      </c>
      <c r="D22" s="4">
        <f t="shared" si="0"/>
        <v>0</v>
      </c>
      <c r="E22" s="7" t="s">
        <v>218</v>
      </c>
      <c r="F22" s="7" t="s">
        <v>297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2"/>
  <sheetViews>
    <sheetView topLeftCell="A3" workbookViewId="0">
      <selection activeCell="C19" sqref="C19"/>
    </sheetView>
  </sheetViews>
  <sheetFormatPr baseColWidth="10" defaultColWidth="9.140625" defaultRowHeight="15" x14ac:dyDescent="0.25"/>
  <cols>
    <col min="1" max="1" width="6.28515625" style="3" customWidth="1"/>
    <col min="2" max="2" width="44.28515625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 s="3">
        <v>1</v>
      </c>
      <c r="B4" t="s">
        <v>305</v>
      </c>
      <c r="C4" s="4">
        <v>0</v>
      </c>
      <c r="D4" s="4">
        <f>C4</f>
        <v>0</v>
      </c>
      <c r="E4" s="2" t="s">
        <v>218</v>
      </c>
      <c r="F4" s="7" t="s">
        <v>297</v>
      </c>
    </row>
    <row r="5" spans="1:6" x14ac:dyDescent="0.25">
      <c r="A5" s="3">
        <v>2</v>
      </c>
      <c r="B5" t="s">
        <v>305</v>
      </c>
      <c r="C5" s="4">
        <v>0</v>
      </c>
      <c r="D5" s="4">
        <f t="shared" ref="D5:D22" si="0">C5</f>
        <v>0</v>
      </c>
      <c r="E5" s="2" t="s">
        <v>218</v>
      </c>
      <c r="F5" s="7" t="s">
        <v>297</v>
      </c>
    </row>
    <row r="6" spans="1:6" x14ac:dyDescent="0.25">
      <c r="A6" s="3">
        <v>3</v>
      </c>
      <c r="B6" t="s">
        <v>305</v>
      </c>
      <c r="C6" s="4">
        <v>0</v>
      </c>
      <c r="D6" s="4">
        <f t="shared" si="0"/>
        <v>0</v>
      </c>
      <c r="E6" s="2" t="s">
        <v>218</v>
      </c>
      <c r="F6" s="7" t="s">
        <v>297</v>
      </c>
    </row>
    <row r="7" spans="1:6" x14ac:dyDescent="0.25">
      <c r="A7" s="3">
        <v>4</v>
      </c>
      <c r="B7" t="s">
        <v>305</v>
      </c>
      <c r="C7" s="4">
        <v>0</v>
      </c>
      <c r="D7" s="4">
        <f t="shared" si="0"/>
        <v>0</v>
      </c>
      <c r="E7" s="2" t="s">
        <v>218</v>
      </c>
      <c r="F7" s="7" t="s">
        <v>297</v>
      </c>
    </row>
    <row r="8" spans="1:6" x14ac:dyDescent="0.25">
      <c r="A8" s="3">
        <v>5</v>
      </c>
      <c r="B8" t="s">
        <v>305</v>
      </c>
      <c r="C8" s="4">
        <v>0</v>
      </c>
      <c r="D8" s="4">
        <f t="shared" si="0"/>
        <v>0</v>
      </c>
      <c r="E8" s="2" t="s">
        <v>218</v>
      </c>
      <c r="F8" s="7" t="s">
        <v>297</v>
      </c>
    </row>
    <row r="9" spans="1:6" x14ac:dyDescent="0.25">
      <c r="A9" s="3">
        <v>6</v>
      </c>
      <c r="B9" t="s">
        <v>305</v>
      </c>
      <c r="C9" s="4">
        <v>0</v>
      </c>
      <c r="D9" s="4">
        <f t="shared" si="0"/>
        <v>0</v>
      </c>
      <c r="E9" s="2" t="s">
        <v>218</v>
      </c>
      <c r="F9" s="7" t="s">
        <v>297</v>
      </c>
    </row>
    <row r="10" spans="1:6" x14ac:dyDescent="0.25">
      <c r="A10" s="3">
        <v>7</v>
      </c>
      <c r="B10" t="s">
        <v>305</v>
      </c>
      <c r="C10" s="4">
        <v>0</v>
      </c>
      <c r="D10" s="4">
        <f t="shared" si="0"/>
        <v>0</v>
      </c>
      <c r="E10" s="2" t="s">
        <v>218</v>
      </c>
      <c r="F10" s="7" t="s">
        <v>297</v>
      </c>
    </row>
    <row r="11" spans="1:6" x14ac:dyDescent="0.25">
      <c r="A11" s="3">
        <v>8</v>
      </c>
      <c r="B11" t="s">
        <v>305</v>
      </c>
      <c r="C11" s="4">
        <v>0</v>
      </c>
      <c r="D11" s="4">
        <f t="shared" si="0"/>
        <v>0</v>
      </c>
      <c r="E11" s="2" t="s">
        <v>218</v>
      </c>
      <c r="F11" s="7" t="s">
        <v>297</v>
      </c>
    </row>
    <row r="12" spans="1:6" x14ac:dyDescent="0.25">
      <c r="A12" s="3">
        <v>9</v>
      </c>
      <c r="B12" t="s">
        <v>305</v>
      </c>
      <c r="C12" s="4">
        <v>0</v>
      </c>
      <c r="D12" s="4">
        <f t="shared" si="0"/>
        <v>0</v>
      </c>
      <c r="E12" s="2" t="s">
        <v>218</v>
      </c>
      <c r="F12" s="7" t="s">
        <v>297</v>
      </c>
    </row>
    <row r="13" spans="1:6" x14ac:dyDescent="0.25">
      <c r="A13" s="3">
        <v>10</v>
      </c>
      <c r="B13" t="s">
        <v>305</v>
      </c>
      <c r="C13" s="4">
        <v>0</v>
      </c>
      <c r="D13" s="4">
        <f t="shared" si="0"/>
        <v>0</v>
      </c>
      <c r="E13" s="2" t="s">
        <v>218</v>
      </c>
      <c r="F13" s="7" t="s">
        <v>297</v>
      </c>
    </row>
    <row r="14" spans="1:6" x14ac:dyDescent="0.25">
      <c r="A14" s="3">
        <v>11</v>
      </c>
      <c r="B14" t="s">
        <v>305</v>
      </c>
      <c r="C14" s="4">
        <v>0</v>
      </c>
      <c r="D14" s="4">
        <f t="shared" si="0"/>
        <v>0</v>
      </c>
      <c r="E14" s="2" t="s">
        <v>218</v>
      </c>
      <c r="F14" s="7" t="s">
        <v>297</v>
      </c>
    </row>
    <row r="15" spans="1:6" x14ac:dyDescent="0.25">
      <c r="A15" s="3">
        <v>12</v>
      </c>
      <c r="B15" t="s">
        <v>305</v>
      </c>
      <c r="C15" s="4">
        <v>0</v>
      </c>
      <c r="D15" s="4">
        <f t="shared" si="0"/>
        <v>0</v>
      </c>
      <c r="E15" s="2" t="s">
        <v>218</v>
      </c>
      <c r="F15" s="7" t="s">
        <v>297</v>
      </c>
    </row>
    <row r="16" spans="1:6" x14ac:dyDescent="0.25">
      <c r="A16" s="3">
        <v>13</v>
      </c>
      <c r="B16" t="s">
        <v>305</v>
      </c>
      <c r="C16" s="4">
        <v>0</v>
      </c>
      <c r="D16" s="4">
        <f t="shared" si="0"/>
        <v>0</v>
      </c>
      <c r="E16" s="2" t="s">
        <v>218</v>
      </c>
      <c r="F16" s="7" t="s">
        <v>297</v>
      </c>
    </row>
    <row r="17" spans="1:6" x14ac:dyDescent="0.25">
      <c r="A17" s="3">
        <v>14</v>
      </c>
      <c r="B17" t="s">
        <v>305</v>
      </c>
      <c r="C17" s="4">
        <v>0</v>
      </c>
      <c r="D17" s="4">
        <f t="shared" si="0"/>
        <v>0</v>
      </c>
      <c r="E17" s="2" t="s">
        <v>218</v>
      </c>
      <c r="F17" s="7" t="s">
        <v>297</v>
      </c>
    </row>
    <row r="18" spans="1:6" x14ac:dyDescent="0.25">
      <c r="A18" s="3">
        <v>15</v>
      </c>
      <c r="B18" t="s">
        <v>305</v>
      </c>
      <c r="C18" s="4">
        <v>0</v>
      </c>
      <c r="D18" s="4">
        <f t="shared" si="0"/>
        <v>0</v>
      </c>
      <c r="E18" s="2" t="s">
        <v>218</v>
      </c>
      <c r="F18" s="7" t="s">
        <v>297</v>
      </c>
    </row>
    <row r="19" spans="1:6" x14ac:dyDescent="0.25">
      <c r="A19" s="3">
        <v>16</v>
      </c>
      <c r="B19" t="s">
        <v>305</v>
      </c>
      <c r="C19" s="4">
        <v>0</v>
      </c>
      <c r="D19" s="4">
        <f t="shared" si="0"/>
        <v>0</v>
      </c>
      <c r="E19" s="2" t="s">
        <v>218</v>
      </c>
      <c r="F19" s="7" t="s">
        <v>297</v>
      </c>
    </row>
    <row r="20" spans="1:6" x14ac:dyDescent="0.25">
      <c r="A20" s="3">
        <v>17</v>
      </c>
      <c r="B20" t="s">
        <v>305</v>
      </c>
      <c r="C20" s="4">
        <v>0</v>
      </c>
      <c r="D20" s="4">
        <f t="shared" si="0"/>
        <v>0</v>
      </c>
      <c r="E20" s="2" t="s">
        <v>218</v>
      </c>
      <c r="F20" s="7" t="s">
        <v>297</v>
      </c>
    </row>
    <row r="21" spans="1:6" x14ac:dyDescent="0.25">
      <c r="A21" s="3">
        <v>18</v>
      </c>
      <c r="B21" t="s">
        <v>305</v>
      </c>
      <c r="C21" s="4">
        <v>0</v>
      </c>
      <c r="D21" s="4">
        <f t="shared" si="0"/>
        <v>0</v>
      </c>
      <c r="E21" s="2" t="s">
        <v>218</v>
      </c>
      <c r="F21" s="7" t="s">
        <v>297</v>
      </c>
    </row>
    <row r="22" spans="1:6" x14ac:dyDescent="0.25">
      <c r="A22" s="3">
        <v>19</v>
      </c>
      <c r="B22" t="s">
        <v>305</v>
      </c>
      <c r="C22" s="4">
        <v>0</v>
      </c>
      <c r="D22" s="4">
        <f t="shared" si="0"/>
        <v>0</v>
      </c>
      <c r="E22" s="2" t="s">
        <v>218</v>
      </c>
      <c r="F22" s="7" t="s">
        <v>297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4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 s="3">
        <v>1</v>
      </c>
      <c r="B4" t="s">
        <v>311</v>
      </c>
      <c r="C4" s="2">
        <v>1100</v>
      </c>
      <c r="D4" s="2">
        <v>1101</v>
      </c>
      <c r="E4" s="12" t="s">
        <v>303</v>
      </c>
      <c r="F4" t="s">
        <v>297</v>
      </c>
    </row>
    <row r="5" spans="1:6" x14ac:dyDescent="0.25">
      <c r="A5" s="3">
        <v>2</v>
      </c>
      <c r="B5" t="s">
        <v>308</v>
      </c>
      <c r="C5" s="54">
        <f>2679.53+1100</f>
        <v>3779.53</v>
      </c>
      <c r="D5" s="54">
        <f>2679.53+1100</f>
        <v>3779.53</v>
      </c>
      <c r="E5" s="12" t="s">
        <v>303</v>
      </c>
      <c r="F5" t="s">
        <v>297</v>
      </c>
    </row>
    <row r="6" spans="1:6" x14ac:dyDescent="0.25">
      <c r="A6" s="3">
        <v>3</v>
      </c>
      <c r="B6" t="s">
        <v>308</v>
      </c>
      <c r="C6" s="54">
        <f>467.85+1100</f>
        <v>1567.85</v>
      </c>
      <c r="D6" s="54">
        <f>467.85+1100</f>
        <v>1567.85</v>
      </c>
      <c r="E6" s="12" t="s">
        <v>303</v>
      </c>
      <c r="F6" t="s">
        <v>297</v>
      </c>
    </row>
    <row r="7" spans="1:6" x14ac:dyDescent="0.25">
      <c r="A7" s="3">
        <v>4</v>
      </c>
      <c r="B7" t="s">
        <v>309</v>
      </c>
      <c r="C7" s="54">
        <f>2129.05+1100</f>
        <v>3229.05</v>
      </c>
      <c r="D7" s="54">
        <f>2129.05+1100</f>
        <v>3229.05</v>
      </c>
      <c r="E7" s="12" t="s">
        <v>303</v>
      </c>
      <c r="F7" t="s">
        <v>297</v>
      </c>
    </row>
    <row r="8" spans="1:6" x14ac:dyDescent="0.25">
      <c r="A8" s="3">
        <v>5</v>
      </c>
      <c r="B8" t="s">
        <v>309</v>
      </c>
      <c r="C8" s="54">
        <f>1938.02+1100</f>
        <v>3038.02</v>
      </c>
      <c r="D8" s="54">
        <f>1938.02+1100</f>
        <v>3038.02</v>
      </c>
      <c r="E8" s="12" t="s">
        <v>303</v>
      </c>
      <c r="F8" t="s">
        <v>297</v>
      </c>
    </row>
    <row r="9" spans="1:6" x14ac:dyDescent="0.25">
      <c r="A9" s="3">
        <v>6</v>
      </c>
      <c r="B9" t="s">
        <v>311</v>
      </c>
      <c r="C9" s="54">
        <v>1100</v>
      </c>
      <c r="D9" s="54">
        <v>1101</v>
      </c>
      <c r="E9" s="12" t="s">
        <v>303</v>
      </c>
      <c r="F9" t="s">
        <v>297</v>
      </c>
    </row>
    <row r="10" spans="1:6" x14ac:dyDescent="0.25">
      <c r="A10" s="3">
        <v>7</v>
      </c>
      <c r="B10" t="s">
        <v>308</v>
      </c>
      <c r="C10" s="54">
        <f>1632.33+1100</f>
        <v>2732.33</v>
      </c>
      <c r="D10" s="54">
        <f>1632.33+1100</f>
        <v>2732.33</v>
      </c>
      <c r="E10" s="12" t="s">
        <v>303</v>
      </c>
      <c r="F10" t="s">
        <v>297</v>
      </c>
    </row>
    <row r="11" spans="1:6" x14ac:dyDescent="0.25">
      <c r="A11" s="3">
        <v>8</v>
      </c>
      <c r="B11" t="s">
        <v>309</v>
      </c>
      <c r="C11" s="54">
        <f>1632.33+1100</f>
        <v>2732.33</v>
      </c>
      <c r="D11" s="54">
        <f>1632.33+1100</f>
        <v>2732.33</v>
      </c>
      <c r="E11" s="12" t="s">
        <v>303</v>
      </c>
      <c r="F11" t="s">
        <v>297</v>
      </c>
    </row>
    <row r="12" spans="1:6" x14ac:dyDescent="0.25">
      <c r="A12" s="3">
        <v>9</v>
      </c>
      <c r="B12" t="s">
        <v>310</v>
      </c>
      <c r="C12" s="55">
        <v>2113.79</v>
      </c>
      <c r="D12" s="55">
        <v>2114.79</v>
      </c>
      <c r="E12" s="12" t="s">
        <v>303</v>
      </c>
      <c r="F12" t="s">
        <v>297</v>
      </c>
    </row>
    <row r="13" spans="1:6" x14ac:dyDescent="0.25">
      <c r="A13" s="3">
        <v>10</v>
      </c>
      <c r="B13" t="s">
        <v>309</v>
      </c>
      <c r="C13" s="54">
        <f>1423.8+1100</f>
        <v>2523.8000000000002</v>
      </c>
      <c r="D13" s="54">
        <f>1423.8+1100</f>
        <v>2523.8000000000002</v>
      </c>
      <c r="E13" s="12" t="s">
        <v>303</v>
      </c>
      <c r="F13" t="s">
        <v>297</v>
      </c>
    </row>
    <row r="14" spans="1:6" x14ac:dyDescent="0.25">
      <c r="A14" s="3">
        <v>11</v>
      </c>
      <c r="B14" t="s">
        <v>310</v>
      </c>
      <c r="C14" s="56">
        <v>1379.56</v>
      </c>
      <c r="D14" s="56">
        <v>1380.56</v>
      </c>
      <c r="E14" s="12" t="s">
        <v>303</v>
      </c>
      <c r="F14" t="s">
        <v>297</v>
      </c>
    </row>
    <row r="15" spans="1:6" x14ac:dyDescent="0.25">
      <c r="A15" s="3">
        <v>12</v>
      </c>
      <c r="B15" t="s">
        <v>308</v>
      </c>
      <c r="C15" s="57">
        <f>1678.98+1100</f>
        <v>2778.98</v>
      </c>
      <c r="D15" s="57">
        <f>1678.98+1100</f>
        <v>2778.98</v>
      </c>
      <c r="E15" s="12" t="s">
        <v>303</v>
      </c>
      <c r="F15" t="s">
        <v>297</v>
      </c>
    </row>
    <row r="16" spans="1:6" x14ac:dyDescent="0.25">
      <c r="A16" s="3">
        <v>13</v>
      </c>
      <c r="B16" t="s">
        <v>310</v>
      </c>
      <c r="C16" s="58">
        <v>1366.75</v>
      </c>
      <c r="D16" s="58">
        <v>1367.75</v>
      </c>
      <c r="E16" s="12" t="s">
        <v>303</v>
      </c>
      <c r="F16" t="s">
        <v>297</v>
      </c>
    </row>
    <row r="17" spans="1:6" x14ac:dyDescent="0.25">
      <c r="A17" s="3">
        <v>14</v>
      </c>
      <c r="B17" t="s">
        <v>308</v>
      </c>
      <c r="C17" s="11">
        <f>981.05+1100</f>
        <v>2081.0500000000002</v>
      </c>
      <c r="D17" s="11">
        <f>981.05+1100</f>
        <v>2081.0500000000002</v>
      </c>
      <c r="E17" s="12" t="s">
        <v>303</v>
      </c>
      <c r="F17" t="s">
        <v>297</v>
      </c>
    </row>
    <row r="18" spans="1:6" x14ac:dyDescent="0.25">
      <c r="A18" s="3">
        <v>15</v>
      </c>
      <c r="B18" t="s">
        <v>309</v>
      </c>
      <c r="C18" s="54">
        <f>1963.99+1100</f>
        <v>3063.99</v>
      </c>
      <c r="D18" s="54">
        <f>1963.99+1100</f>
        <v>3063.99</v>
      </c>
      <c r="E18" s="12" t="s">
        <v>303</v>
      </c>
      <c r="F18" t="s">
        <v>297</v>
      </c>
    </row>
    <row r="19" spans="1:6" x14ac:dyDescent="0.25">
      <c r="A19" s="3">
        <v>16</v>
      </c>
      <c r="B19" t="s">
        <v>309</v>
      </c>
      <c r="C19" s="54">
        <f>1632.33+1100</f>
        <v>2732.33</v>
      </c>
      <c r="D19" s="54">
        <f>1632.33+1100</f>
        <v>2732.33</v>
      </c>
      <c r="E19" s="12" t="s">
        <v>303</v>
      </c>
      <c r="F19" t="s">
        <v>297</v>
      </c>
    </row>
    <row r="20" spans="1:6" x14ac:dyDescent="0.25">
      <c r="A20" s="3">
        <v>17</v>
      </c>
      <c r="B20" t="s">
        <v>310</v>
      </c>
      <c r="C20" s="55">
        <v>1169.77</v>
      </c>
      <c r="D20" s="55">
        <v>1169.77</v>
      </c>
      <c r="E20" s="12" t="s">
        <v>303</v>
      </c>
      <c r="F20" t="s">
        <v>297</v>
      </c>
    </row>
    <row r="21" spans="1:6" x14ac:dyDescent="0.25">
      <c r="A21" s="3">
        <v>18</v>
      </c>
      <c r="B21" t="s">
        <v>310</v>
      </c>
      <c r="C21" s="2">
        <v>373.64</v>
      </c>
      <c r="D21" s="2">
        <v>373.64</v>
      </c>
      <c r="E21" s="12" t="s">
        <v>303</v>
      </c>
      <c r="F21" t="s">
        <v>297</v>
      </c>
    </row>
    <row r="22" spans="1:6" x14ac:dyDescent="0.25">
      <c r="A22" s="3">
        <v>19</v>
      </c>
      <c r="B22" t="s">
        <v>312</v>
      </c>
      <c r="C22" s="54">
        <v>0</v>
      </c>
      <c r="D22" s="54">
        <v>0</v>
      </c>
      <c r="E22" s="12" t="s">
        <v>303</v>
      </c>
      <c r="F22" t="s">
        <v>297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2"/>
  <sheetViews>
    <sheetView topLeftCell="A3" workbookViewId="0">
      <selection activeCell="D20" sqref="D20"/>
    </sheetView>
  </sheetViews>
  <sheetFormatPr baseColWidth="10" defaultColWidth="9.140625" defaultRowHeight="15" x14ac:dyDescent="0.25"/>
  <cols>
    <col min="1" max="1" width="3.42578125" bestFit="1" customWidth="1"/>
    <col min="2" max="2" width="54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 s="3">
        <v>1</v>
      </c>
      <c r="B4" t="s">
        <v>304</v>
      </c>
      <c r="C4">
        <v>0</v>
      </c>
      <c r="D4">
        <v>0</v>
      </c>
      <c r="E4" t="s">
        <v>218</v>
      </c>
      <c r="F4" t="s">
        <v>297</v>
      </c>
    </row>
    <row r="5" spans="1:6" x14ac:dyDescent="0.25">
      <c r="A5" s="3">
        <v>2</v>
      </c>
      <c r="B5" t="s">
        <v>304</v>
      </c>
      <c r="C5">
        <v>0</v>
      </c>
      <c r="D5">
        <v>0</v>
      </c>
      <c r="E5" t="s">
        <v>218</v>
      </c>
      <c r="F5" t="s">
        <v>297</v>
      </c>
    </row>
    <row r="6" spans="1:6" x14ac:dyDescent="0.25">
      <c r="A6" s="3">
        <v>3</v>
      </c>
      <c r="B6" t="s">
        <v>304</v>
      </c>
      <c r="C6">
        <v>0</v>
      </c>
      <c r="D6">
        <v>0</v>
      </c>
      <c r="E6" t="s">
        <v>218</v>
      </c>
      <c r="F6" t="s">
        <v>297</v>
      </c>
    </row>
    <row r="7" spans="1:6" x14ac:dyDescent="0.25">
      <c r="A7" s="3">
        <v>4</v>
      </c>
      <c r="B7" t="s">
        <v>304</v>
      </c>
      <c r="C7">
        <v>0</v>
      </c>
      <c r="D7">
        <v>0</v>
      </c>
      <c r="E7" t="s">
        <v>218</v>
      </c>
      <c r="F7" t="s">
        <v>297</v>
      </c>
    </row>
    <row r="8" spans="1:6" x14ac:dyDescent="0.25">
      <c r="A8" s="3">
        <v>5</v>
      </c>
      <c r="B8" t="s">
        <v>304</v>
      </c>
      <c r="C8">
        <v>0</v>
      </c>
      <c r="D8">
        <v>0</v>
      </c>
      <c r="E8" t="s">
        <v>218</v>
      </c>
      <c r="F8" t="s">
        <v>297</v>
      </c>
    </row>
    <row r="9" spans="1:6" x14ac:dyDescent="0.25">
      <c r="A9" s="3">
        <v>6</v>
      </c>
      <c r="B9" t="s">
        <v>304</v>
      </c>
      <c r="C9">
        <v>0</v>
      </c>
      <c r="D9">
        <v>0</v>
      </c>
      <c r="E9" t="s">
        <v>218</v>
      </c>
      <c r="F9" t="s">
        <v>297</v>
      </c>
    </row>
    <row r="10" spans="1:6" x14ac:dyDescent="0.25">
      <c r="A10" s="3">
        <v>7</v>
      </c>
      <c r="B10" t="s">
        <v>304</v>
      </c>
      <c r="C10">
        <v>0</v>
      </c>
      <c r="D10">
        <v>0</v>
      </c>
      <c r="E10" t="s">
        <v>218</v>
      </c>
      <c r="F10" t="s">
        <v>297</v>
      </c>
    </row>
    <row r="11" spans="1:6" x14ac:dyDescent="0.25">
      <c r="A11" s="3">
        <v>8</v>
      </c>
      <c r="B11" t="s">
        <v>304</v>
      </c>
      <c r="C11">
        <v>0</v>
      </c>
      <c r="D11">
        <v>0</v>
      </c>
      <c r="E11" t="s">
        <v>218</v>
      </c>
      <c r="F11" t="s">
        <v>297</v>
      </c>
    </row>
    <row r="12" spans="1:6" x14ac:dyDescent="0.25">
      <c r="A12" s="3">
        <v>9</v>
      </c>
      <c r="B12" t="s">
        <v>304</v>
      </c>
      <c r="C12">
        <v>0</v>
      </c>
      <c r="D12">
        <v>0</v>
      </c>
      <c r="E12" t="s">
        <v>218</v>
      </c>
      <c r="F12" t="s">
        <v>297</v>
      </c>
    </row>
    <row r="13" spans="1:6" x14ac:dyDescent="0.25">
      <c r="A13" s="3">
        <v>10</v>
      </c>
      <c r="B13" t="s">
        <v>304</v>
      </c>
      <c r="C13">
        <v>0</v>
      </c>
      <c r="D13">
        <v>0</v>
      </c>
      <c r="E13" t="s">
        <v>218</v>
      </c>
      <c r="F13" t="s">
        <v>297</v>
      </c>
    </row>
    <row r="14" spans="1:6" x14ac:dyDescent="0.25">
      <c r="A14" s="3">
        <v>11</v>
      </c>
      <c r="B14" t="s">
        <v>304</v>
      </c>
      <c r="C14">
        <v>0</v>
      </c>
      <c r="D14">
        <v>0</v>
      </c>
      <c r="E14" t="s">
        <v>218</v>
      </c>
      <c r="F14" t="s">
        <v>297</v>
      </c>
    </row>
    <row r="15" spans="1:6" x14ac:dyDescent="0.25">
      <c r="A15" s="3">
        <v>12</v>
      </c>
      <c r="B15" t="s">
        <v>304</v>
      </c>
      <c r="C15">
        <v>0</v>
      </c>
      <c r="D15">
        <v>0</v>
      </c>
      <c r="E15" t="s">
        <v>218</v>
      </c>
      <c r="F15" t="s">
        <v>297</v>
      </c>
    </row>
    <row r="16" spans="1:6" x14ac:dyDescent="0.25">
      <c r="A16" s="3">
        <v>13</v>
      </c>
      <c r="B16" t="s">
        <v>304</v>
      </c>
      <c r="C16">
        <v>0</v>
      </c>
      <c r="D16">
        <v>0</v>
      </c>
      <c r="E16" t="s">
        <v>218</v>
      </c>
      <c r="F16" t="s">
        <v>297</v>
      </c>
    </row>
    <row r="17" spans="1:6" x14ac:dyDescent="0.25">
      <c r="A17" s="3">
        <v>14</v>
      </c>
      <c r="B17" t="s">
        <v>304</v>
      </c>
      <c r="C17">
        <v>0</v>
      </c>
      <c r="D17">
        <v>0</v>
      </c>
      <c r="E17" t="s">
        <v>218</v>
      </c>
      <c r="F17" t="s">
        <v>297</v>
      </c>
    </row>
    <row r="18" spans="1:6" x14ac:dyDescent="0.25">
      <c r="A18" s="3">
        <v>15</v>
      </c>
      <c r="B18" t="s">
        <v>304</v>
      </c>
      <c r="C18">
        <v>0</v>
      </c>
      <c r="D18">
        <v>0</v>
      </c>
      <c r="E18" t="s">
        <v>218</v>
      </c>
      <c r="F18" t="s">
        <v>297</v>
      </c>
    </row>
    <row r="19" spans="1:6" x14ac:dyDescent="0.25">
      <c r="A19" s="3">
        <v>16</v>
      </c>
      <c r="B19" t="s">
        <v>304</v>
      </c>
      <c r="C19">
        <v>0</v>
      </c>
      <c r="D19">
        <v>0</v>
      </c>
      <c r="E19" t="s">
        <v>218</v>
      </c>
      <c r="F19" t="s">
        <v>297</v>
      </c>
    </row>
    <row r="20" spans="1:6" x14ac:dyDescent="0.25">
      <c r="A20" s="3">
        <v>17</v>
      </c>
      <c r="B20" t="s">
        <v>304</v>
      </c>
      <c r="C20">
        <v>0</v>
      </c>
      <c r="D20">
        <v>0</v>
      </c>
      <c r="E20" t="s">
        <v>218</v>
      </c>
      <c r="F20" t="s">
        <v>297</v>
      </c>
    </row>
    <row r="21" spans="1:6" x14ac:dyDescent="0.25">
      <c r="A21" s="3">
        <v>18</v>
      </c>
      <c r="B21" t="s">
        <v>304</v>
      </c>
      <c r="C21">
        <v>0</v>
      </c>
      <c r="D21">
        <v>0</v>
      </c>
      <c r="E21" t="s">
        <v>218</v>
      </c>
      <c r="F21" t="s">
        <v>297</v>
      </c>
    </row>
    <row r="22" spans="1:6" x14ac:dyDescent="0.25">
      <c r="A22" s="3">
        <v>19</v>
      </c>
      <c r="B22" t="s">
        <v>304</v>
      </c>
      <c r="C22">
        <v>0</v>
      </c>
      <c r="D22">
        <v>0</v>
      </c>
      <c r="E22" t="s">
        <v>218</v>
      </c>
      <c r="F22" t="s">
        <v>297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2"/>
  <sheetViews>
    <sheetView topLeftCell="A3" workbookViewId="0">
      <selection activeCell="B14" sqref="B1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 s="3">
        <v>1</v>
      </c>
      <c r="B4" t="s">
        <v>313</v>
      </c>
      <c r="C4" s="3" t="s">
        <v>297</v>
      </c>
    </row>
    <row r="5" spans="1:3" x14ac:dyDescent="0.25">
      <c r="A5" s="3">
        <v>2</v>
      </c>
      <c r="B5" t="s">
        <v>313</v>
      </c>
      <c r="C5" s="3" t="s">
        <v>297</v>
      </c>
    </row>
    <row r="6" spans="1:3" x14ac:dyDescent="0.25">
      <c r="A6" s="3">
        <v>3</v>
      </c>
      <c r="B6" t="s">
        <v>313</v>
      </c>
      <c r="C6" s="3" t="s">
        <v>297</v>
      </c>
    </row>
    <row r="7" spans="1:3" x14ac:dyDescent="0.25">
      <c r="A7" s="3">
        <v>4</v>
      </c>
      <c r="B7" t="s">
        <v>313</v>
      </c>
      <c r="C7" s="3" t="s">
        <v>297</v>
      </c>
    </row>
    <row r="8" spans="1:3" x14ac:dyDescent="0.25">
      <c r="A8" s="3">
        <v>5</v>
      </c>
      <c r="B8" t="s">
        <v>313</v>
      </c>
      <c r="C8" s="3" t="s">
        <v>297</v>
      </c>
    </row>
    <row r="9" spans="1:3" x14ac:dyDescent="0.25">
      <c r="A9" s="3">
        <v>6</v>
      </c>
      <c r="B9" t="s">
        <v>313</v>
      </c>
      <c r="C9" s="3" t="s">
        <v>297</v>
      </c>
    </row>
    <row r="10" spans="1:3" x14ac:dyDescent="0.25">
      <c r="A10" s="3">
        <v>7</v>
      </c>
      <c r="B10" t="s">
        <v>313</v>
      </c>
      <c r="C10" s="3" t="s">
        <v>297</v>
      </c>
    </row>
    <row r="11" spans="1:3" x14ac:dyDescent="0.25">
      <c r="A11" s="3">
        <v>8</v>
      </c>
      <c r="B11" t="s">
        <v>313</v>
      </c>
      <c r="C11" s="3" t="s">
        <v>297</v>
      </c>
    </row>
    <row r="12" spans="1:3" x14ac:dyDescent="0.25">
      <c r="A12" s="3">
        <v>9</v>
      </c>
      <c r="B12" t="s">
        <v>313</v>
      </c>
      <c r="C12" s="3" t="s">
        <v>297</v>
      </c>
    </row>
    <row r="13" spans="1:3" x14ac:dyDescent="0.25">
      <c r="A13" s="3">
        <v>10</v>
      </c>
      <c r="B13" t="s">
        <v>313</v>
      </c>
      <c r="C13" s="3" t="s">
        <v>297</v>
      </c>
    </row>
    <row r="14" spans="1:3" x14ac:dyDescent="0.25">
      <c r="A14" s="3">
        <v>11</v>
      </c>
      <c r="B14" t="s">
        <v>313</v>
      </c>
      <c r="C14" s="3" t="s">
        <v>297</v>
      </c>
    </row>
    <row r="15" spans="1:3" x14ac:dyDescent="0.25">
      <c r="A15" s="3">
        <v>12</v>
      </c>
      <c r="B15" t="s">
        <v>313</v>
      </c>
      <c r="C15" s="3" t="s">
        <v>297</v>
      </c>
    </row>
    <row r="16" spans="1:3" x14ac:dyDescent="0.25">
      <c r="A16" s="3">
        <v>13</v>
      </c>
      <c r="B16" t="s">
        <v>313</v>
      </c>
      <c r="C16" s="3" t="s">
        <v>297</v>
      </c>
    </row>
    <row r="17" spans="1:3" x14ac:dyDescent="0.25">
      <c r="A17" s="3">
        <v>14</v>
      </c>
      <c r="B17" t="s">
        <v>313</v>
      </c>
      <c r="C17" s="3" t="s">
        <v>297</v>
      </c>
    </row>
    <row r="18" spans="1:3" x14ac:dyDescent="0.25">
      <c r="A18" s="3">
        <v>15</v>
      </c>
      <c r="B18" t="s">
        <v>313</v>
      </c>
      <c r="C18" s="3" t="s">
        <v>297</v>
      </c>
    </row>
    <row r="19" spans="1:3" x14ac:dyDescent="0.25">
      <c r="A19" s="3">
        <v>16</v>
      </c>
      <c r="B19" t="s">
        <v>313</v>
      </c>
      <c r="C19" s="3" t="s">
        <v>297</v>
      </c>
    </row>
    <row r="20" spans="1:3" x14ac:dyDescent="0.25">
      <c r="A20" s="3">
        <v>17</v>
      </c>
      <c r="B20" t="s">
        <v>313</v>
      </c>
      <c r="C20" s="3" t="s">
        <v>297</v>
      </c>
    </row>
    <row r="21" spans="1:3" x14ac:dyDescent="0.25">
      <c r="A21" s="3">
        <v>18</v>
      </c>
      <c r="B21" t="s">
        <v>313</v>
      </c>
      <c r="C21" s="3" t="s">
        <v>297</v>
      </c>
    </row>
    <row r="22" spans="1:3" x14ac:dyDescent="0.25">
      <c r="A22" s="3">
        <v>19</v>
      </c>
      <c r="B22" t="s">
        <v>313</v>
      </c>
      <c r="C22" s="3" t="s">
        <v>297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2"/>
  <sheetViews>
    <sheetView topLeftCell="A3" workbookViewId="0">
      <selection activeCell="D4" sqref="D4:D22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 s="3">
        <v>1</v>
      </c>
      <c r="B4" t="s">
        <v>289</v>
      </c>
      <c r="C4" s="12">
        <v>187.17</v>
      </c>
      <c r="D4" s="12">
        <f>C4</f>
        <v>187.17</v>
      </c>
      <c r="E4" t="s">
        <v>290</v>
      </c>
      <c r="F4" t="s">
        <v>291</v>
      </c>
    </row>
    <row r="5" spans="1:6" x14ac:dyDescent="0.25">
      <c r="A5" s="3">
        <v>2</v>
      </c>
      <c r="B5" t="s">
        <v>289</v>
      </c>
      <c r="C5" s="12">
        <v>187.17</v>
      </c>
      <c r="D5" s="12">
        <f t="shared" ref="D5:D22" si="0">C5</f>
        <v>187.17</v>
      </c>
      <c r="E5" t="s">
        <v>290</v>
      </c>
      <c r="F5" t="s">
        <v>291</v>
      </c>
    </row>
    <row r="6" spans="1:6" x14ac:dyDescent="0.25">
      <c r="A6" s="3">
        <v>3</v>
      </c>
      <c r="B6" t="s">
        <v>289</v>
      </c>
      <c r="C6" s="12">
        <v>187.17</v>
      </c>
      <c r="D6" s="12">
        <f t="shared" si="0"/>
        <v>187.17</v>
      </c>
      <c r="E6" t="s">
        <v>290</v>
      </c>
      <c r="F6" t="s">
        <v>291</v>
      </c>
    </row>
    <row r="7" spans="1:6" x14ac:dyDescent="0.25">
      <c r="A7" s="3">
        <v>4</v>
      </c>
      <c r="B7" t="s">
        <v>289</v>
      </c>
      <c r="C7" s="12">
        <v>187.17</v>
      </c>
      <c r="D7" s="12">
        <f t="shared" si="0"/>
        <v>187.17</v>
      </c>
      <c r="E7" t="s">
        <v>290</v>
      </c>
      <c r="F7" t="s">
        <v>291</v>
      </c>
    </row>
    <row r="8" spans="1:6" x14ac:dyDescent="0.25">
      <c r="A8" s="3">
        <v>5</v>
      </c>
      <c r="B8" t="s">
        <v>289</v>
      </c>
      <c r="C8" s="12">
        <v>187.17</v>
      </c>
      <c r="D8" s="12">
        <f t="shared" si="0"/>
        <v>187.17</v>
      </c>
      <c r="E8" t="s">
        <v>290</v>
      </c>
      <c r="F8" t="s">
        <v>291</v>
      </c>
    </row>
    <row r="9" spans="1:6" x14ac:dyDescent="0.25">
      <c r="A9" s="3">
        <v>6</v>
      </c>
      <c r="B9" t="s">
        <v>289</v>
      </c>
      <c r="C9" s="12">
        <v>187.17</v>
      </c>
      <c r="D9" s="12">
        <f t="shared" si="0"/>
        <v>187.17</v>
      </c>
      <c r="E9" t="s">
        <v>290</v>
      </c>
      <c r="F9" t="s">
        <v>291</v>
      </c>
    </row>
    <row r="10" spans="1:6" x14ac:dyDescent="0.25">
      <c r="A10" s="3">
        <v>7</v>
      </c>
      <c r="B10" t="s">
        <v>289</v>
      </c>
      <c r="C10" s="12">
        <v>187.17</v>
      </c>
      <c r="D10" s="12">
        <f t="shared" si="0"/>
        <v>187.17</v>
      </c>
      <c r="E10" t="s">
        <v>290</v>
      </c>
      <c r="F10" t="s">
        <v>291</v>
      </c>
    </row>
    <row r="11" spans="1:6" x14ac:dyDescent="0.25">
      <c r="A11" s="3">
        <v>8</v>
      </c>
      <c r="B11" t="s">
        <v>289</v>
      </c>
      <c r="C11" s="12">
        <v>187.17</v>
      </c>
      <c r="D11" s="12">
        <f t="shared" si="0"/>
        <v>187.17</v>
      </c>
      <c r="E11" t="s">
        <v>290</v>
      </c>
      <c r="F11" t="s">
        <v>291</v>
      </c>
    </row>
    <row r="12" spans="1:6" x14ac:dyDescent="0.25">
      <c r="A12" s="3">
        <v>9</v>
      </c>
      <c r="B12" t="s">
        <v>289</v>
      </c>
      <c r="C12" s="12">
        <v>187.17</v>
      </c>
      <c r="D12" s="12">
        <f t="shared" si="0"/>
        <v>187.17</v>
      </c>
      <c r="E12" t="s">
        <v>290</v>
      </c>
      <c r="F12" t="s">
        <v>291</v>
      </c>
    </row>
    <row r="13" spans="1:6" x14ac:dyDescent="0.25">
      <c r="A13" s="3">
        <v>10</v>
      </c>
      <c r="B13" t="s">
        <v>289</v>
      </c>
      <c r="C13" s="12">
        <v>187.17</v>
      </c>
      <c r="D13" s="12">
        <f t="shared" si="0"/>
        <v>187.17</v>
      </c>
      <c r="E13" t="s">
        <v>290</v>
      </c>
      <c r="F13" t="s">
        <v>291</v>
      </c>
    </row>
    <row r="14" spans="1:6" x14ac:dyDescent="0.25">
      <c r="A14" s="3">
        <v>11</v>
      </c>
      <c r="B14" t="s">
        <v>289</v>
      </c>
      <c r="C14" s="12">
        <v>187.17</v>
      </c>
      <c r="D14" s="12">
        <f t="shared" si="0"/>
        <v>187.17</v>
      </c>
      <c r="E14" t="s">
        <v>290</v>
      </c>
      <c r="F14" t="s">
        <v>291</v>
      </c>
    </row>
    <row r="15" spans="1:6" x14ac:dyDescent="0.25">
      <c r="A15" s="3">
        <v>12</v>
      </c>
      <c r="B15" t="s">
        <v>289</v>
      </c>
      <c r="C15" s="12">
        <v>187.17</v>
      </c>
      <c r="D15" s="12">
        <f t="shared" si="0"/>
        <v>187.17</v>
      </c>
      <c r="E15" t="s">
        <v>290</v>
      </c>
      <c r="F15" t="s">
        <v>291</v>
      </c>
    </row>
    <row r="16" spans="1:6" x14ac:dyDescent="0.25">
      <c r="A16" s="3">
        <v>13</v>
      </c>
      <c r="B16" t="s">
        <v>289</v>
      </c>
      <c r="C16" s="12">
        <v>187.17</v>
      </c>
      <c r="D16" s="12">
        <f t="shared" si="0"/>
        <v>187.17</v>
      </c>
      <c r="E16" t="s">
        <v>290</v>
      </c>
      <c r="F16" t="s">
        <v>291</v>
      </c>
    </row>
    <row r="17" spans="1:6" x14ac:dyDescent="0.25">
      <c r="A17" s="3">
        <v>14</v>
      </c>
      <c r="B17" t="s">
        <v>289</v>
      </c>
      <c r="C17" s="12">
        <v>187.17</v>
      </c>
      <c r="D17" s="12">
        <f t="shared" si="0"/>
        <v>187.17</v>
      </c>
      <c r="E17" t="s">
        <v>290</v>
      </c>
      <c r="F17" t="s">
        <v>291</v>
      </c>
    </row>
    <row r="18" spans="1:6" x14ac:dyDescent="0.25">
      <c r="A18" s="3">
        <v>15</v>
      </c>
      <c r="B18" t="s">
        <v>289</v>
      </c>
      <c r="C18" s="12">
        <v>187.17</v>
      </c>
      <c r="D18" s="12">
        <f t="shared" si="0"/>
        <v>187.17</v>
      </c>
      <c r="E18" t="s">
        <v>290</v>
      </c>
      <c r="F18" t="s">
        <v>291</v>
      </c>
    </row>
    <row r="19" spans="1:6" x14ac:dyDescent="0.25">
      <c r="A19" s="3">
        <v>16</v>
      </c>
      <c r="B19" t="s">
        <v>289</v>
      </c>
      <c r="C19" s="12">
        <v>187.17</v>
      </c>
      <c r="D19" s="12">
        <f t="shared" si="0"/>
        <v>187.17</v>
      </c>
      <c r="E19" t="s">
        <v>290</v>
      </c>
      <c r="F19" t="s">
        <v>291</v>
      </c>
    </row>
    <row r="20" spans="1:6" x14ac:dyDescent="0.25">
      <c r="A20" s="3">
        <v>17</v>
      </c>
      <c r="B20" t="s">
        <v>289</v>
      </c>
      <c r="C20" s="12">
        <v>187.17</v>
      </c>
      <c r="D20" s="12">
        <f t="shared" si="0"/>
        <v>187.17</v>
      </c>
      <c r="E20" t="s">
        <v>290</v>
      </c>
      <c r="F20" t="s">
        <v>291</v>
      </c>
    </row>
    <row r="21" spans="1:6" x14ac:dyDescent="0.25">
      <c r="A21" s="3">
        <v>18</v>
      </c>
      <c r="B21" t="s">
        <v>289</v>
      </c>
      <c r="C21" s="12">
        <v>187.17</v>
      </c>
      <c r="D21" s="12">
        <f t="shared" si="0"/>
        <v>187.17</v>
      </c>
      <c r="E21" t="s">
        <v>290</v>
      </c>
      <c r="F21" t="s">
        <v>291</v>
      </c>
    </row>
    <row r="22" spans="1:6" x14ac:dyDescent="0.25">
      <c r="A22" s="3">
        <v>19</v>
      </c>
      <c r="B22" t="s">
        <v>289</v>
      </c>
      <c r="C22" s="12">
        <v>187.17</v>
      </c>
      <c r="D22" s="12">
        <f t="shared" si="0"/>
        <v>187.17</v>
      </c>
      <c r="E22" t="s">
        <v>290</v>
      </c>
      <c r="F22" t="s">
        <v>291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2"/>
  <sheetViews>
    <sheetView topLeftCell="A3" workbookViewId="0">
      <selection activeCell="C26" sqref="C26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x14ac:dyDescent="0.25">
      <c r="A4" s="3">
        <v>1</v>
      </c>
      <c r="B4" t="s">
        <v>292</v>
      </c>
      <c r="C4" s="3" t="s">
        <v>293</v>
      </c>
    </row>
    <row r="5" spans="1:3" x14ac:dyDescent="0.25">
      <c r="A5" s="3">
        <v>2</v>
      </c>
      <c r="B5" t="s">
        <v>292</v>
      </c>
      <c r="C5" s="3" t="s">
        <v>293</v>
      </c>
    </row>
    <row r="6" spans="1:3" x14ac:dyDescent="0.25">
      <c r="A6" s="3">
        <v>3</v>
      </c>
      <c r="B6" t="s">
        <v>292</v>
      </c>
      <c r="C6" s="3" t="s">
        <v>293</v>
      </c>
    </row>
    <row r="7" spans="1:3" x14ac:dyDescent="0.25">
      <c r="A7" s="3">
        <v>4</v>
      </c>
      <c r="B7" t="s">
        <v>292</v>
      </c>
      <c r="C7" s="3" t="s">
        <v>293</v>
      </c>
    </row>
    <row r="8" spans="1:3" x14ac:dyDescent="0.25">
      <c r="A8" s="3">
        <v>5</v>
      </c>
      <c r="B8" t="s">
        <v>292</v>
      </c>
      <c r="C8" s="3" t="s">
        <v>293</v>
      </c>
    </row>
    <row r="9" spans="1:3" x14ac:dyDescent="0.25">
      <c r="A9" s="3">
        <v>6</v>
      </c>
      <c r="B9" t="s">
        <v>292</v>
      </c>
      <c r="C9" s="3" t="s">
        <v>293</v>
      </c>
    </row>
    <row r="10" spans="1:3" x14ac:dyDescent="0.25">
      <c r="A10" s="3">
        <v>7</v>
      </c>
      <c r="B10" t="s">
        <v>292</v>
      </c>
      <c r="C10" s="3" t="s">
        <v>293</v>
      </c>
    </row>
    <row r="11" spans="1:3" x14ac:dyDescent="0.25">
      <c r="A11" s="3">
        <v>8</v>
      </c>
      <c r="B11" t="s">
        <v>292</v>
      </c>
      <c r="C11" s="3" t="s">
        <v>293</v>
      </c>
    </row>
    <row r="12" spans="1:3" x14ac:dyDescent="0.25">
      <c r="A12" s="3">
        <v>9</v>
      </c>
      <c r="B12" t="s">
        <v>292</v>
      </c>
      <c r="C12" s="3" t="s">
        <v>293</v>
      </c>
    </row>
    <row r="13" spans="1:3" x14ac:dyDescent="0.25">
      <c r="A13" s="3">
        <v>10</v>
      </c>
      <c r="B13" t="s">
        <v>292</v>
      </c>
      <c r="C13" s="3" t="s">
        <v>293</v>
      </c>
    </row>
    <row r="14" spans="1:3" x14ac:dyDescent="0.25">
      <c r="A14" s="3">
        <v>11</v>
      </c>
      <c r="B14" t="s">
        <v>292</v>
      </c>
      <c r="C14" s="3" t="s">
        <v>293</v>
      </c>
    </row>
    <row r="15" spans="1:3" x14ac:dyDescent="0.25">
      <c r="A15" s="3">
        <v>12</v>
      </c>
      <c r="B15" t="s">
        <v>292</v>
      </c>
      <c r="C15" s="3" t="s">
        <v>293</v>
      </c>
    </row>
    <row r="16" spans="1:3" x14ac:dyDescent="0.25">
      <c r="A16" s="3">
        <v>13</v>
      </c>
      <c r="B16" t="s">
        <v>292</v>
      </c>
      <c r="C16" s="3" t="s">
        <v>293</v>
      </c>
    </row>
    <row r="17" spans="1:3" x14ac:dyDescent="0.25">
      <c r="A17" s="3">
        <v>14</v>
      </c>
      <c r="B17" t="s">
        <v>292</v>
      </c>
      <c r="C17" s="3" t="s">
        <v>293</v>
      </c>
    </row>
    <row r="18" spans="1:3" x14ac:dyDescent="0.25">
      <c r="A18" s="3">
        <v>15</v>
      </c>
      <c r="B18" t="s">
        <v>292</v>
      </c>
      <c r="C18" s="3" t="s">
        <v>293</v>
      </c>
    </row>
    <row r="19" spans="1:3" x14ac:dyDescent="0.25">
      <c r="A19" s="3">
        <v>16</v>
      </c>
      <c r="B19" t="s">
        <v>292</v>
      </c>
      <c r="C19" s="3" t="s">
        <v>293</v>
      </c>
    </row>
    <row r="20" spans="1:3" x14ac:dyDescent="0.25">
      <c r="A20" s="3">
        <v>17</v>
      </c>
      <c r="B20" t="s">
        <v>292</v>
      </c>
      <c r="C20" s="3" t="s">
        <v>293</v>
      </c>
    </row>
    <row r="21" spans="1:3" x14ac:dyDescent="0.25">
      <c r="A21" s="3">
        <v>18</v>
      </c>
      <c r="B21" t="s">
        <v>292</v>
      </c>
      <c r="C21" s="3" t="s">
        <v>293</v>
      </c>
    </row>
    <row r="22" spans="1:3" x14ac:dyDescent="0.25">
      <c r="A22" s="3">
        <v>19</v>
      </c>
      <c r="B22" t="s">
        <v>292</v>
      </c>
      <c r="C22" s="3" t="s">
        <v>293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2"/>
  <sheetViews>
    <sheetView topLeftCell="A3" workbookViewId="0">
      <selection activeCell="D21" sqref="D21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 s="3">
        <v>1</v>
      </c>
      <c r="B4" s="11" t="s">
        <v>294</v>
      </c>
      <c r="C4" s="7">
        <v>13984.2</v>
      </c>
      <c r="D4" s="5">
        <v>8379.26</v>
      </c>
      <c r="E4" s="12" t="s">
        <v>218</v>
      </c>
      <c r="F4" s="3" t="s">
        <v>295</v>
      </c>
    </row>
    <row r="5" spans="1:6" x14ac:dyDescent="0.25">
      <c r="A5" s="3">
        <v>2</v>
      </c>
      <c r="B5" s="11" t="s">
        <v>294</v>
      </c>
      <c r="C5" s="7">
        <v>10199.09</v>
      </c>
      <c r="D5" s="8">
        <v>3676.08</v>
      </c>
      <c r="E5" s="12" t="s">
        <v>218</v>
      </c>
      <c r="F5" s="3" t="s">
        <v>295</v>
      </c>
    </row>
    <row r="6" spans="1:6" x14ac:dyDescent="0.25">
      <c r="A6" s="3">
        <v>3</v>
      </c>
      <c r="B6" s="11" t="s">
        <v>294</v>
      </c>
      <c r="C6" s="3">
        <v>6269.24</v>
      </c>
      <c r="D6" s="8">
        <v>5318.69</v>
      </c>
      <c r="E6" s="12" t="s">
        <v>218</v>
      </c>
      <c r="F6" s="3" t="s">
        <v>295</v>
      </c>
    </row>
    <row r="7" spans="1:6" x14ac:dyDescent="0.25">
      <c r="A7" s="3">
        <v>4</v>
      </c>
      <c r="B7" s="11" t="s">
        <v>294</v>
      </c>
      <c r="C7" s="7">
        <v>8628.93</v>
      </c>
      <c r="D7" s="8">
        <v>6846.31</v>
      </c>
      <c r="E7" s="12" t="s">
        <v>218</v>
      </c>
      <c r="F7" s="3" t="s">
        <v>295</v>
      </c>
    </row>
    <row r="8" spans="1:6" x14ac:dyDescent="0.25">
      <c r="A8" s="3">
        <v>5</v>
      </c>
      <c r="B8" s="11" t="s">
        <v>294</v>
      </c>
      <c r="C8" s="7">
        <v>8193.34</v>
      </c>
      <c r="D8" s="8">
        <v>5147.59</v>
      </c>
      <c r="E8" s="12" t="s">
        <v>218</v>
      </c>
      <c r="F8" s="3" t="s">
        <v>295</v>
      </c>
    </row>
    <row r="9" spans="1:6" x14ac:dyDescent="0.25">
      <c r="A9" s="3">
        <v>6</v>
      </c>
      <c r="B9" s="11" t="s">
        <v>294</v>
      </c>
      <c r="C9" s="7">
        <v>7238.92</v>
      </c>
      <c r="D9" s="8">
        <v>5870.46</v>
      </c>
      <c r="E9" s="12" t="s">
        <v>218</v>
      </c>
      <c r="F9" s="3" t="s">
        <v>295</v>
      </c>
    </row>
    <row r="10" spans="1:6" x14ac:dyDescent="0.25">
      <c r="A10" s="3">
        <v>7</v>
      </c>
      <c r="B10" s="11" t="s">
        <v>294</v>
      </c>
      <c r="C10" s="7">
        <v>7445.65</v>
      </c>
      <c r="D10" s="8">
        <v>6107.35</v>
      </c>
      <c r="E10" s="12" t="s">
        <v>218</v>
      </c>
      <c r="F10" s="3" t="s">
        <v>295</v>
      </c>
    </row>
    <row r="11" spans="1:6" x14ac:dyDescent="0.25">
      <c r="A11" s="3">
        <v>8</v>
      </c>
      <c r="B11" s="11" t="s">
        <v>294</v>
      </c>
      <c r="C11" s="53">
        <v>7116.67</v>
      </c>
      <c r="D11" s="8">
        <v>5842.06</v>
      </c>
      <c r="E11" s="12" t="s">
        <v>218</v>
      </c>
      <c r="F11" s="3" t="s">
        <v>295</v>
      </c>
    </row>
    <row r="12" spans="1:6" x14ac:dyDescent="0.25">
      <c r="A12" s="3">
        <v>9</v>
      </c>
      <c r="B12" s="11" t="s">
        <v>294</v>
      </c>
      <c r="C12" s="53">
        <v>8523.98</v>
      </c>
      <c r="D12" s="8">
        <v>6785.67</v>
      </c>
      <c r="E12" s="12" t="s">
        <v>218</v>
      </c>
      <c r="F12" s="3" t="s">
        <v>295</v>
      </c>
    </row>
    <row r="13" spans="1:6" x14ac:dyDescent="0.25">
      <c r="A13" s="3">
        <v>10</v>
      </c>
      <c r="B13" s="11" t="s">
        <v>294</v>
      </c>
      <c r="C13" s="53">
        <v>7237.82</v>
      </c>
      <c r="D13" s="8">
        <v>6038.03</v>
      </c>
      <c r="E13" s="12" t="s">
        <v>218</v>
      </c>
      <c r="F13" s="3" t="s">
        <v>295</v>
      </c>
    </row>
    <row r="14" spans="1:6" x14ac:dyDescent="0.25">
      <c r="A14" s="3">
        <v>11</v>
      </c>
      <c r="B14" s="11" t="s">
        <v>294</v>
      </c>
      <c r="C14" s="53">
        <v>5512.46</v>
      </c>
      <c r="D14" s="8">
        <v>4520.5200000000004</v>
      </c>
      <c r="E14" s="12" t="s">
        <v>218</v>
      </c>
      <c r="F14" s="3" t="s">
        <v>295</v>
      </c>
    </row>
    <row r="15" spans="1:6" x14ac:dyDescent="0.25">
      <c r="A15" s="3">
        <v>12</v>
      </c>
      <c r="B15" s="11" t="s">
        <v>294</v>
      </c>
      <c r="C15" s="53">
        <v>8331.39</v>
      </c>
      <c r="D15" s="8">
        <v>6745.9</v>
      </c>
      <c r="E15" s="12" t="s">
        <v>218</v>
      </c>
      <c r="F15" s="3" t="s">
        <v>295</v>
      </c>
    </row>
    <row r="16" spans="1:6" x14ac:dyDescent="0.25">
      <c r="A16" s="3">
        <v>13</v>
      </c>
      <c r="B16" s="11" t="s">
        <v>294</v>
      </c>
      <c r="C16" s="53">
        <v>7186.44</v>
      </c>
      <c r="D16" s="8">
        <v>5954.1</v>
      </c>
      <c r="E16" s="12" t="s">
        <v>218</v>
      </c>
      <c r="F16" s="3" t="s">
        <v>295</v>
      </c>
    </row>
    <row r="17" spans="1:6" x14ac:dyDescent="0.25">
      <c r="A17" s="3">
        <v>14</v>
      </c>
      <c r="B17" s="11" t="s">
        <v>294</v>
      </c>
      <c r="C17" s="53">
        <v>6077.31</v>
      </c>
      <c r="D17" s="8">
        <v>5188.37</v>
      </c>
      <c r="E17" s="12" t="s">
        <v>218</v>
      </c>
      <c r="F17" s="3" t="s">
        <v>295</v>
      </c>
    </row>
    <row r="18" spans="1:6" x14ac:dyDescent="0.25">
      <c r="A18" s="3">
        <v>15</v>
      </c>
      <c r="B18" s="11" t="s">
        <v>294</v>
      </c>
      <c r="C18" s="53">
        <v>8254.84</v>
      </c>
      <c r="D18" s="8">
        <v>6614</v>
      </c>
      <c r="E18" s="12" t="s">
        <v>218</v>
      </c>
      <c r="F18" s="3" t="s">
        <v>295</v>
      </c>
    </row>
    <row r="19" spans="1:6" x14ac:dyDescent="0.25">
      <c r="A19" s="3">
        <v>16</v>
      </c>
      <c r="B19" s="11" t="s">
        <v>294</v>
      </c>
      <c r="C19" s="53">
        <v>7116.67</v>
      </c>
      <c r="D19" s="8">
        <v>5842.06</v>
      </c>
      <c r="E19" s="12" t="s">
        <v>218</v>
      </c>
      <c r="F19" s="3" t="s">
        <v>295</v>
      </c>
    </row>
    <row r="20" spans="1:6" x14ac:dyDescent="0.25">
      <c r="A20" s="3">
        <v>17</v>
      </c>
      <c r="B20" s="11" t="s">
        <v>294</v>
      </c>
      <c r="C20" s="53">
        <v>5123.67</v>
      </c>
      <c r="D20" s="8">
        <v>4414.57</v>
      </c>
      <c r="E20" s="12" t="s">
        <v>218</v>
      </c>
      <c r="F20" s="3" t="s">
        <v>295</v>
      </c>
    </row>
    <row r="21" spans="1:6" x14ac:dyDescent="0.25">
      <c r="A21" s="3">
        <v>18</v>
      </c>
      <c r="B21" s="11" t="s">
        <v>294</v>
      </c>
      <c r="C21" s="53">
        <v>5123.7700000000004</v>
      </c>
      <c r="D21" s="8">
        <v>4474.01</v>
      </c>
      <c r="E21" s="12" t="s">
        <v>218</v>
      </c>
      <c r="F21" s="3" t="s">
        <v>295</v>
      </c>
    </row>
    <row r="22" spans="1:6" x14ac:dyDescent="0.25">
      <c r="A22" s="3">
        <v>19</v>
      </c>
      <c r="B22" s="11" t="s">
        <v>294</v>
      </c>
      <c r="C22" s="53">
        <v>9042.4</v>
      </c>
      <c r="D22" s="8">
        <v>7449.51</v>
      </c>
      <c r="E22" s="12" t="s">
        <v>218</v>
      </c>
      <c r="F22" s="3" t="s">
        <v>295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2"/>
  <sheetViews>
    <sheetView topLeftCell="A3" workbookViewId="0">
      <selection activeCell="D16" sqref="D16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 s="3">
        <v>1</v>
      </c>
      <c r="B4" t="s">
        <v>296</v>
      </c>
      <c r="C4" s="3">
        <v>0</v>
      </c>
      <c r="D4" s="3">
        <v>0</v>
      </c>
      <c r="E4" t="s">
        <v>218</v>
      </c>
      <c r="F4" t="s">
        <v>297</v>
      </c>
    </row>
    <row r="5" spans="1:6" x14ac:dyDescent="0.25">
      <c r="A5" s="3">
        <v>2</v>
      </c>
      <c r="B5" t="s">
        <v>296</v>
      </c>
      <c r="C5" s="3">
        <v>0</v>
      </c>
      <c r="D5" s="3">
        <v>0</v>
      </c>
      <c r="E5" t="s">
        <v>218</v>
      </c>
      <c r="F5" t="s">
        <v>297</v>
      </c>
    </row>
    <row r="6" spans="1:6" x14ac:dyDescent="0.25">
      <c r="A6" s="3">
        <v>3</v>
      </c>
      <c r="B6" t="s">
        <v>296</v>
      </c>
      <c r="C6" s="3">
        <v>0</v>
      </c>
      <c r="D6" s="3">
        <v>0</v>
      </c>
      <c r="E6" t="s">
        <v>218</v>
      </c>
      <c r="F6" t="s">
        <v>297</v>
      </c>
    </row>
    <row r="7" spans="1:6" x14ac:dyDescent="0.25">
      <c r="A7" s="3">
        <v>4</v>
      </c>
      <c r="B7" t="s">
        <v>296</v>
      </c>
      <c r="C7" s="3">
        <v>0</v>
      </c>
      <c r="D7" s="3">
        <v>0</v>
      </c>
      <c r="E7" t="s">
        <v>218</v>
      </c>
      <c r="F7" t="s">
        <v>297</v>
      </c>
    </row>
    <row r="8" spans="1:6" x14ac:dyDescent="0.25">
      <c r="A8" s="3">
        <v>5</v>
      </c>
      <c r="B8" t="s">
        <v>296</v>
      </c>
      <c r="C8" s="3">
        <v>0</v>
      </c>
      <c r="D8" s="3">
        <v>0</v>
      </c>
      <c r="E8" t="s">
        <v>218</v>
      </c>
      <c r="F8" t="s">
        <v>297</v>
      </c>
    </row>
    <row r="9" spans="1:6" x14ac:dyDescent="0.25">
      <c r="A9" s="3">
        <v>6</v>
      </c>
      <c r="B9" t="s">
        <v>296</v>
      </c>
      <c r="C9" s="3">
        <v>0</v>
      </c>
      <c r="D9" s="3">
        <v>0</v>
      </c>
      <c r="E9" t="s">
        <v>218</v>
      </c>
      <c r="F9" t="s">
        <v>297</v>
      </c>
    </row>
    <row r="10" spans="1:6" x14ac:dyDescent="0.25">
      <c r="A10" s="3">
        <v>7</v>
      </c>
      <c r="B10" t="s">
        <v>296</v>
      </c>
      <c r="C10" s="3">
        <v>0</v>
      </c>
      <c r="D10" s="3">
        <v>0</v>
      </c>
      <c r="E10" t="s">
        <v>218</v>
      </c>
      <c r="F10" t="s">
        <v>297</v>
      </c>
    </row>
    <row r="11" spans="1:6" x14ac:dyDescent="0.25">
      <c r="A11" s="3">
        <v>8</v>
      </c>
      <c r="B11" t="s">
        <v>296</v>
      </c>
      <c r="C11" s="3">
        <v>0</v>
      </c>
      <c r="D11" s="3">
        <v>0</v>
      </c>
      <c r="E11" t="s">
        <v>218</v>
      </c>
      <c r="F11" t="s">
        <v>297</v>
      </c>
    </row>
    <row r="12" spans="1:6" x14ac:dyDescent="0.25">
      <c r="A12" s="3">
        <v>9</v>
      </c>
      <c r="B12" t="s">
        <v>296</v>
      </c>
      <c r="C12" s="3">
        <v>0</v>
      </c>
      <c r="D12" s="3">
        <v>0</v>
      </c>
      <c r="E12" t="s">
        <v>218</v>
      </c>
      <c r="F12" t="s">
        <v>297</v>
      </c>
    </row>
    <row r="13" spans="1:6" x14ac:dyDescent="0.25">
      <c r="A13" s="3">
        <v>10</v>
      </c>
      <c r="B13" t="s">
        <v>296</v>
      </c>
      <c r="C13" s="3">
        <v>0</v>
      </c>
      <c r="D13" s="3">
        <v>0</v>
      </c>
      <c r="E13" t="s">
        <v>218</v>
      </c>
      <c r="F13" t="s">
        <v>297</v>
      </c>
    </row>
    <row r="14" spans="1:6" x14ac:dyDescent="0.25">
      <c r="A14" s="3">
        <v>11</v>
      </c>
      <c r="B14" t="s">
        <v>296</v>
      </c>
      <c r="C14" s="3">
        <v>0</v>
      </c>
      <c r="D14" s="3">
        <v>0</v>
      </c>
      <c r="E14" t="s">
        <v>218</v>
      </c>
      <c r="F14" t="s">
        <v>297</v>
      </c>
    </row>
    <row r="15" spans="1:6" x14ac:dyDescent="0.25">
      <c r="A15" s="3">
        <v>12</v>
      </c>
      <c r="B15" t="s">
        <v>296</v>
      </c>
      <c r="C15" s="3">
        <v>0</v>
      </c>
      <c r="D15" s="3">
        <v>0</v>
      </c>
      <c r="E15" t="s">
        <v>218</v>
      </c>
      <c r="F15" t="s">
        <v>297</v>
      </c>
    </row>
    <row r="16" spans="1:6" x14ac:dyDescent="0.25">
      <c r="A16" s="3">
        <v>13</v>
      </c>
      <c r="B16" t="s">
        <v>296</v>
      </c>
      <c r="C16" s="3">
        <v>0</v>
      </c>
      <c r="D16" s="3">
        <v>0</v>
      </c>
      <c r="E16" t="s">
        <v>218</v>
      </c>
      <c r="F16" t="s">
        <v>297</v>
      </c>
    </row>
    <row r="17" spans="1:6" x14ac:dyDescent="0.25">
      <c r="A17" s="3">
        <v>14</v>
      </c>
      <c r="B17" t="s">
        <v>296</v>
      </c>
      <c r="C17" s="3">
        <v>0</v>
      </c>
      <c r="D17" s="3">
        <v>0</v>
      </c>
      <c r="E17" t="s">
        <v>218</v>
      </c>
      <c r="F17" t="s">
        <v>297</v>
      </c>
    </row>
    <row r="18" spans="1:6" x14ac:dyDescent="0.25">
      <c r="A18" s="3">
        <v>15</v>
      </c>
      <c r="B18" t="s">
        <v>296</v>
      </c>
      <c r="C18" s="3">
        <v>0</v>
      </c>
      <c r="D18" s="3">
        <v>0</v>
      </c>
      <c r="E18" t="s">
        <v>218</v>
      </c>
      <c r="F18" t="s">
        <v>297</v>
      </c>
    </row>
    <row r="19" spans="1:6" x14ac:dyDescent="0.25">
      <c r="A19" s="3">
        <v>16</v>
      </c>
      <c r="B19" t="s">
        <v>296</v>
      </c>
      <c r="C19" s="3">
        <v>0</v>
      </c>
      <c r="D19" s="3">
        <v>0</v>
      </c>
      <c r="E19" t="s">
        <v>218</v>
      </c>
      <c r="F19" t="s">
        <v>297</v>
      </c>
    </row>
    <row r="20" spans="1:6" x14ac:dyDescent="0.25">
      <c r="A20" s="3">
        <v>17</v>
      </c>
      <c r="B20" t="s">
        <v>296</v>
      </c>
      <c r="C20" s="3">
        <v>0</v>
      </c>
      <c r="D20" s="3">
        <v>0</v>
      </c>
      <c r="E20" t="s">
        <v>218</v>
      </c>
      <c r="F20" t="s">
        <v>297</v>
      </c>
    </row>
    <row r="21" spans="1:6" x14ac:dyDescent="0.25">
      <c r="A21" s="3">
        <v>18</v>
      </c>
      <c r="B21" t="s">
        <v>296</v>
      </c>
      <c r="C21" s="3">
        <v>0</v>
      </c>
      <c r="D21" s="3">
        <v>0</v>
      </c>
      <c r="E21" t="s">
        <v>218</v>
      </c>
      <c r="F21" t="s">
        <v>297</v>
      </c>
    </row>
    <row r="22" spans="1:6" x14ac:dyDescent="0.25">
      <c r="A22" s="3">
        <v>19</v>
      </c>
      <c r="B22" t="s">
        <v>296</v>
      </c>
      <c r="C22" s="3">
        <v>0</v>
      </c>
      <c r="D22" s="3">
        <v>0</v>
      </c>
      <c r="E22" t="s">
        <v>218</v>
      </c>
      <c r="F22" t="s">
        <v>297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2"/>
  <sheetViews>
    <sheetView topLeftCell="A3" workbookViewId="0">
      <selection activeCell="D17" sqref="D17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 s="3">
        <v>1</v>
      </c>
      <c r="B4" t="s">
        <v>298</v>
      </c>
      <c r="C4" s="45">
        <v>0</v>
      </c>
      <c r="D4" s="45">
        <v>0</v>
      </c>
      <c r="E4" t="s">
        <v>218</v>
      </c>
      <c r="F4" s="3" t="s">
        <v>297</v>
      </c>
    </row>
    <row r="5" spans="1:6" x14ac:dyDescent="0.25">
      <c r="A5" s="3">
        <v>2</v>
      </c>
      <c r="B5" t="s">
        <v>298</v>
      </c>
      <c r="C5" s="45">
        <v>0</v>
      </c>
      <c r="D5" s="45">
        <v>0</v>
      </c>
      <c r="E5" t="s">
        <v>218</v>
      </c>
      <c r="F5" s="3" t="s">
        <v>297</v>
      </c>
    </row>
    <row r="6" spans="1:6" x14ac:dyDescent="0.25">
      <c r="A6" s="3">
        <v>3</v>
      </c>
      <c r="B6" t="s">
        <v>298</v>
      </c>
      <c r="C6" s="45">
        <v>0</v>
      </c>
      <c r="D6" s="45">
        <v>0</v>
      </c>
      <c r="E6" t="s">
        <v>218</v>
      </c>
      <c r="F6" s="3" t="s">
        <v>297</v>
      </c>
    </row>
    <row r="7" spans="1:6" x14ac:dyDescent="0.25">
      <c r="A7" s="3">
        <v>4</v>
      </c>
      <c r="B7" t="s">
        <v>298</v>
      </c>
      <c r="C7" s="45">
        <v>0</v>
      </c>
      <c r="D7" s="45">
        <v>0</v>
      </c>
      <c r="E7" t="s">
        <v>218</v>
      </c>
      <c r="F7" s="3" t="s">
        <v>297</v>
      </c>
    </row>
    <row r="8" spans="1:6" x14ac:dyDescent="0.25">
      <c r="A8" s="3">
        <v>5</v>
      </c>
      <c r="B8" t="s">
        <v>298</v>
      </c>
      <c r="C8" s="45">
        <v>0</v>
      </c>
      <c r="D8" s="45">
        <v>0</v>
      </c>
      <c r="E8" t="s">
        <v>218</v>
      </c>
      <c r="F8" s="3" t="s">
        <v>297</v>
      </c>
    </row>
    <row r="9" spans="1:6" x14ac:dyDescent="0.25">
      <c r="A9" s="3">
        <v>6</v>
      </c>
      <c r="B9" t="s">
        <v>298</v>
      </c>
      <c r="C9" s="45">
        <v>0</v>
      </c>
      <c r="D9" s="45">
        <v>0</v>
      </c>
      <c r="E9" t="s">
        <v>218</v>
      </c>
      <c r="F9" s="3" t="s">
        <v>297</v>
      </c>
    </row>
    <row r="10" spans="1:6" x14ac:dyDescent="0.25">
      <c r="A10" s="3">
        <v>7</v>
      </c>
      <c r="B10" t="s">
        <v>298</v>
      </c>
      <c r="C10" s="45">
        <v>0</v>
      </c>
      <c r="D10" s="45">
        <v>0</v>
      </c>
      <c r="E10" t="s">
        <v>218</v>
      </c>
      <c r="F10" s="3" t="s">
        <v>297</v>
      </c>
    </row>
    <row r="11" spans="1:6" x14ac:dyDescent="0.25">
      <c r="A11" s="3">
        <v>8</v>
      </c>
      <c r="B11" t="s">
        <v>298</v>
      </c>
      <c r="C11" s="45">
        <v>0</v>
      </c>
      <c r="D11" s="45">
        <v>0</v>
      </c>
      <c r="E11" t="s">
        <v>218</v>
      </c>
      <c r="F11" s="3" t="s">
        <v>297</v>
      </c>
    </row>
    <row r="12" spans="1:6" x14ac:dyDescent="0.25">
      <c r="A12" s="3">
        <v>9</v>
      </c>
      <c r="B12" t="s">
        <v>298</v>
      </c>
      <c r="C12" s="45">
        <v>0</v>
      </c>
      <c r="D12" s="45">
        <v>0</v>
      </c>
      <c r="E12" t="s">
        <v>218</v>
      </c>
      <c r="F12" s="3" t="s">
        <v>297</v>
      </c>
    </row>
    <row r="13" spans="1:6" x14ac:dyDescent="0.25">
      <c r="A13" s="3">
        <v>10</v>
      </c>
      <c r="B13" t="s">
        <v>298</v>
      </c>
      <c r="C13" s="45">
        <v>0</v>
      </c>
      <c r="D13" s="45">
        <v>0</v>
      </c>
      <c r="E13" t="s">
        <v>218</v>
      </c>
      <c r="F13" s="3" t="s">
        <v>297</v>
      </c>
    </row>
    <row r="14" spans="1:6" x14ac:dyDescent="0.25">
      <c r="A14" s="3">
        <v>11</v>
      </c>
      <c r="B14" t="s">
        <v>298</v>
      </c>
      <c r="C14" s="45">
        <v>0</v>
      </c>
      <c r="D14" s="45">
        <v>0</v>
      </c>
      <c r="E14" t="s">
        <v>218</v>
      </c>
      <c r="F14" s="3" t="s">
        <v>297</v>
      </c>
    </row>
    <row r="15" spans="1:6" x14ac:dyDescent="0.25">
      <c r="A15" s="3">
        <v>12</v>
      </c>
      <c r="B15" t="s">
        <v>298</v>
      </c>
      <c r="C15" s="45">
        <v>0</v>
      </c>
      <c r="D15" s="45">
        <v>0</v>
      </c>
      <c r="E15" t="s">
        <v>218</v>
      </c>
      <c r="F15" s="3" t="s">
        <v>297</v>
      </c>
    </row>
    <row r="16" spans="1:6" x14ac:dyDescent="0.25">
      <c r="A16" s="3">
        <v>13</v>
      </c>
      <c r="B16" t="s">
        <v>298</v>
      </c>
      <c r="C16" s="45">
        <v>0</v>
      </c>
      <c r="D16" s="45">
        <v>0</v>
      </c>
      <c r="E16" t="s">
        <v>218</v>
      </c>
      <c r="F16" s="3" t="s">
        <v>297</v>
      </c>
    </row>
    <row r="17" spans="1:6" x14ac:dyDescent="0.25">
      <c r="A17" s="3">
        <v>14</v>
      </c>
      <c r="B17" t="s">
        <v>298</v>
      </c>
      <c r="C17" s="45">
        <v>0</v>
      </c>
      <c r="D17" s="45">
        <v>0</v>
      </c>
      <c r="E17" t="s">
        <v>218</v>
      </c>
      <c r="F17" s="3" t="s">
        <v>297</v>
      </c>
    </row>
    <row r="18" spans="1:6" x14ac:dyDescent="0.25">
      <c r="A18" s="3">
        <v>15</v>
      </c>
      <c r="B18" t="s">
        <v>298</v>
      </c>
      <c r="C18" s="45">
        <v>0</v>
      </c>
      <c r="D18" s="45">
        <v>0</v>
      </c>
      <c r="E18" t="s">
        <v>218</v>
      </c>
      <c r="F18" s="3" t="s">
        <v>297</v>
      </c>
    </row>
    <row r="19" spans="1:6" x14ac:dyDescent="0.25">
      <c r="A19" s="3">
        <v>16</v>
      </c>
      <c r="B19" t="s">
        <v>298</v>
      </c>
      <c r="C19" s="45">
        <v>0</v>
      </c>
      <c r="D19" s="45">
        <v>0</v>
      </c>
      <c r="E19" t="s">
        <v>218</v>
      </c>
      <c r="F19" s="3" t="s">
        <v>297</v>
      </c>
    </row>
    <row r="20" spans="1:6" x14ac:dyDescent="0.25">
      <c r="A20" s="3">
        <v>17</v>
      </c>
      <c r="B20" t="s">
        <v>298</v>
      </c>
      <c r="C20" s="45">
        <v>0</v>
      </c>
      <c r="D20" s="45">
        <v>0</v>
      </c>
      <c r="E20" t="s">
        <v>218</v>
      </c>
      <c r="F20" s="3" t="s">
        <v>297</v>
      </c>
    </row>
    <row r="21" spans="1:6" x14ac:dyDescent="0.25">
      <c r="A21" s="3">
        <v>18</v>
      </c>
      <c r="B21" t="s">
        <v>298</v>
      </c>
      <c r="C21" s="45">
        <v>0</v>
      </c>
      <c r="D21" s="45">
        <v>0</v>
      </c>
      <c r="E21" t="s">
        <v>218</v>
      </c>
      <c r="F21" s="3" t="s">
        <v>297</v>
      </c>
    </row>
    <row r="22" spans="1:6" x14ac:dyDescent="0.25">
      <c r="A22" s="3">
        <v>19</v>
      </c>
      <c r="B22" t="s">
        <v>298</v>
      </c>
      <c r="C22" s="45">
        <v>0</v>
      </c>
      <c r="D22" s="45">
        <v>0</v>
      </c>
      <c r="E22" t="s">
        <v>218</v>
      </c>
      <c r="F22" s="3" t="s">
        <v>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2"/>
  <sheetViews>
    <sheetView topLeftCell="A3" workbookViewId="0">
      <selection activeCell="C19" sqref="C19"/>
    </sheetView>
  </sheetViews>
  <sheetFormatPr baseColWidth="10" defaultColWidth="9.140625" defaultRowHeight="15" x14ac:dyDescent="0.25"/>
  <cols>
    <col min="1" max="1" width="3.42578125" bestFit="1" customWidth="1"/>
    <col min="2" max="2" width="38.42578125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 s="13">
        <v>1</v>
      </c>
      <c r="B4" s="43" t="s">
        <v>299</v>
      </c>
      <c r="C4" s="3">
        <v>0</v>
      </c>
      <c r="D4" s="3">
        <v>0</v>
      </c>
      <c r="E4" s="13" t="s">
        <v>218</v>
      </c>
      <c r="F4" s="13" t="s">
        <v>300</v>
      </c>
    </row>
    <row r="5" spans="1:6" x14ac:dyDescent="0.25">
      <c r="A5" s="13">
        <v>2</v>
      </c>
      <c r="B5" s="43" t="s">
        <v>299</v>
      </c>
      <c r="C5" s="3">
        <v>0</v>
      </c>
      <c r="D5" s="3">
        <v>0</v>
      </c>
      <c r="E5" s="13" t="s">
        <v>218</v>
      </c>
      <c r="F5" s="13" t="s">
        <v>300</v>
      </c>
    </row>
    <row r="6" spans="1:6" x14ac:dyDescent="0.25">
      <c r="A6" s="13">
        <v>3</v>
      </c>
      <c r="B6" s="43" t="s">
        <v>299</v>
      </c>
      <c r="C6" s="3">
        <v>0</v>
      </c>
      <c r="D6" s="3">
        <v>0</v>
      </c>
      <c r="E6" s="13" t="s">
        <v>218</v>
      </c>
      <c r="F6" s="13" t="s">
        <v>300</v>
      </c>
    </row>
    <row r="7" spans="1:6" x14ac:dyDescent="0.25">
      <c r="A7" s="13">
        <v>4</v>
      </c>
      <c r="B7" s="43" t="s">
        <v>299</v>
      </c>
      <c r="C7" s="3">
        <v>0</v>
      </c>
      <c r="D7" s="3">
        <v>0</v>
      </c>
      <c r="E7" s="13" t="s">
        <v>218</v>
      </c>
      <c r="F7" s="13" t="s">
        <v>300</v>
      </c>
    </row>
    <row r="8" spans="1:6" x14ac:dyDescent="0.25">
      <c r="A8" s="13">
        <v>5</v>
      </c>
      <c r="B8" s="43" t="s">
        <v>299</v>
      </c>
      <c r="C8" s="3">
        <v>0</v>
      </c>
      <c r="D8" s="3">
        <v>0</v>
      </c>
      <c r="E8" s="13" t="s">
        <v>218</v>
      </c>
      <c r="F8" s="13" t="s">
        <v>300</v>
      </c>
    </row>
    <row r="9" spans="1:6" x14ac:dyDescent="0.25">
      <c r="A9" s="13">
        <v>6</v>
      </c>
      <c r="B9" s="43" t="s">
        <v>299</v>
      </c>
      <c r="C9" s="3">
        <v>0</v>
      </c>
      <c r="D9" s="3">
        <v>0</v>
      </c>
      <c r="E9" s="13" t="s">
        <v>218</v>
      </c>
      <c r="F9" s="13" t="s">
        <v>300</v>
      </c>
    </row>
    <row r="10" spans="1:6" x14ac:dyDescent="0.25">
      <c r="A10" s="13">
        <v>7</v>
      </c>
      <c r="B10" s="43" t="s">
        <v>299</v>
      </c>
      <c r="C10" s="3">
        <v>0</v>
      </c>
      <c r="D10" s="3">
        <v>0</v>
      </c>
      <c r="E10" s="13" t="s">
        <v>218</v>
      </c>
      <c r="F10" s="13" t="s">
        <v>300</v>
      </c>
    </row>
    <row r="11" spans="1:6" x14ac:dyDescent="0.25">
      <c r="A11" s="13">
        <v>8</v>
      </c>
      <c r="B11" s="43" t="s">
        <v>299</v>
      </c>
      <c r="C11" s="3">
        <v>0</v>
      </c>
      <c r="D11" s="3">
        <v>0</v>
      </c>
      <c r="E11" s="13" t="s">
        <v>218</v>
      </c>
      <c r="F11" s="13" t="s">
        <v>300</v>
      </c>
    </row>
    <row r="12" spans="1:6" x14ac:dyDescent="0.25">
      <c r="A12" s="13">
        <v>9</v>
      </c>
      <c r="B12" s="43" t="s">
        <v>299</v>
      </c>
      <c r="C12" s="3">
        <v>0</v>
      </c>
      <c r="D12" s="3">
        <v>0</v>
      </c>
      <c r="E12" s="13" t="s">
        <v>218</v>
      </c>
      <c r="F12" s="13" t="s">
        <v>300</v>
      </c>
    </row>
    <row r="13" spans="1:6" x14ac:dyDescent="0.25">
      <c r="A13" s="13">
        <v>10</v>
      </c>
      <c r="B13" s="43" t="s">
        <v>299</v>
      </c>
      <c r="C13" s="3">
        <v>0</v>
      </c>
      <c r="D13" s="3">
        <v>0</v>
      </c>
      <c r="E13" s="13" t="s">
        <v>218</v>
      </c>
      <c r="F13" s="13" t="s">
        <v>300</v>
      </c>
    </row>
    <row r="14" spans="1:6" x14ac:dyDescent="0.25">
      <c r="A14" s="13">
        <v>11</v>
      </c>
      <c r="B14" s="43" t="s">
        <v>299</v>
      </c>
      <c r="C14" s="3">
        <v>0</v>
      </c>
      <c r="D14" s="3">
        <v>0</v>
      </c>
      <c r="E14" s="13" t="s">
        <v>218</v>
      </c>
      <c r="F14" s="13" t="s">
        <v>300</v>
      </c>
    </row>
    <row r="15" spans="1:6" x14ac:dyDescent="0.25">
      <c r="A15" s="13">
        <v>12</v>
      </c>
      <c r="B15" s="43" t="s">
        <v>299</v>
      </c>
      <c r="C15" s="3">
        <v>0</v>
      </c>
      <c r="D15" s="3">
        <v>0</v>
      </c>
      <c r="E15" s="13" t="s">
        <v>218</v>
      </c>
      <c r="F15" s="13" t="s">
        <v>300</v>
      </c>
    </row>
    <row r="16" spans="1:6" x14ac:dyDescent="0.25">
      <c r="A16" s="13">
        <v>13</v>
      </c>
      <c r="B16" s="43" t="s">
        <v>299</v>
      </c>
      <c r="C16" s="3">
        <v>0</v>
      </c>
      <c r="D16" s="3">
        <v>0</v>
      </c>
      <c r="E16" s="13" t="s">
        <v>218</v>
      </c>
      <c r="F16" s="13" t="s">
        <v>300</v>
      </c>
    </row>
    <row r="17" spans="1:6" x14ac:dyDescent="0.25">
      <c r="A17" s="13">
        <v>14</v>
      </c>
      <c r="B17" s="43" t="s">
        <v>299</v>
      </c>
      <c r="C17" s="3">
        <v>0</v>
      </c>
      <c r="D17" s="3">
        <v>0</v>
      </c>
      <c r="E17" s="13" t="s">
        <v>218</v>
      </c>
      <c r="F17" s="13" t="s">
        <v>300</v>
      </c>
    </row>
    <row r="18" spans="1:6" x14ac:dyDescent="0.25">
      <c r="A18" s="13">
        <v>15</v>
      </c>
      <c r="B18" s="43" t="s">
        <v>299</v>
      </c>
      <c r="C18" s="3">
        <v>0</v>
      </c>
      <c r="D18" s="3">
        <v>0</v>
      </c>
      <c r="E18" s="13" t="s">
        <v>218</v>
      </c>
      <c r="F18" s="13" t="s">
        <v>300</v>
      </c>
    </row>
    <row r="19" spans="1:6" x14ac:dyDescent="0.25">
      <c r="A19" s="13">
        <v>16</v>
      </c>
      <c r="B19" s="43" t="s">
        <v>299</v>
      </c>
      <c r="C19" s="3">
        <v>0</v>
      </c>
      <c r="D19" s="3">
        <v>0</v>
      </c>
      <c r="E19" s="13" t="s">
        <v>218</v>
      </c>
      <c r="F19" s="13" t="s">
        <v>300</v>
      </c>
    </row>
    <row r="20" spans="1:6" x14ac:dyDescent="0.25">
      <c r="A20" s="13">
        <v>17</v>
      </c>
      <c r="B20" s="43" t="s">
        <v>299</v>
      </c>
      <c r="C20" s="3">
        <v>0</v>
      </c>
      <c r="D20" s="3">
        <v>0</v>
      </c>
      <c r="E20" s="13" t="s">
        <v>218</v>
      </c>
      <c r="F20" s="13" t="s">
        <v>300</v>
      </c>
    </row>
    <row r="21" spans="1:6" x14ac:dyDescent="0.25">
      <c r="A21" s="13">
        <v>18</v>
      </c>
      <c r="B21" s="43" t="s">
        <v>299</v>
      </c>
      <c r="C21" s="3">
        <v>0</v>
      </c>
      <c r="D21" s="3">
        <v>0</v>
      </c>
      <c r="E21" s="13" t="s">
        <v>218</v>
      </c>
      <c r="F21" s="13" t="s">
        <v>300</v>
      </c>
    </row>
    <row r="22" spans="1:6" x14ac:dyDescent="0.25">
      <c r="A22" s="13">
        <v>19</v>
      </c>
      <c r="B22" s="43" t="s">
        <v>299</v>
      </c>
      <c r="C22" s="3">
        <v>0</v>
      </c>
      <c r="D22" s="3">
        <v>0</v>
      </c>
      <c r="E22" s="13" t="s">
        <v>218</v>
      </c>
      <c r="F22" s="13" t="s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2026-05-06T17:09:10Z</dcterms:created>
  <dcterms:modified xsi:type="dcterms:W3CDTF">2026-07-28T23:50:11Z</dcterms:modified>
</cp:coreProperties>
</file>